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480" yWindow="300" windowWidth="18195" windowHeight="11325"/>
  </bookViews>
  <sheets>
    <sheet name="tabela de custos" sheetId="4" r:id="rId1"/>
  </sheets>
  <calcPr calcId="144525"/>
</workbook>
</file>

<file path=xl/calcChain.xml><?xml version="1.0" encoding="utf-8"?>
<calcChain xmlns="http://schemas.openxmlformats.org/spreadsheetml/2006/main">
  <c r="M29" i="4" l="1"/>
  <c r="M30" i="4"/>
  <c r="M31" i="4"/>
  <c r="M32" i="4"/>
  <c r="M33" i="4"/>
  <c r="M34" i="4"/>
  <c r="M28" i="4"/>
  <c r="K30" i="4"/>
  <c r="K31" i="4"/>
  <c r="K32" i="4"/>
  <c r="K33" i="4"/>
  <c r="K34" i="4"/>
  <c r="E28" i="4"/>
  <c r="K28" i="4" s="1"/>
  <c r="I29" i="4"/>
  <c r="I30" i="4"/>
  <c r="I31" i="4"/>
  <c r="I32" i="4"/>
  <c r="I33" i="4"/>
  <c r="I34" i="4"/>
  <c r="G29" i="4"/>
  <c r="G30" i="4"/>
  <c r="G31" i="4"/>
  <c r="G32" i="4"/>
  <c r="G33" i="4"/>
  <c r="G34" i="4"/>
  <c r="G28" i="4"/>
  <c r="E29" i="4"/>
  <c r="E30" i="4"/>
  <c r="E31" i="4"/>
  <c r="E32" i="4"/>
  <c r="E34" i="4"/>
  <c r="G21" i="4"/>
  <c r="M21" i="4" s="1"/>
  <c r="G22" i="4"/>
  <c r="G23" i="4"/>
  <c r="G24" i="4"/>
  <c r="M24" i="4" s="1"/>
  <c r="G20" i="4"/>
  <c r="M20" i="4" s="1"/>
  <c r="I15" i="4"/>
  <c r="I16" i="4"/>
  <c r="I17" i="4"/>
  <c r="I18" i="4"/>
  <c r="I14" i="4"/>
  <c r="G16" i="4"/>
  <c r="M16" i="4" s="1"/>
  <c r="G17" i="4"/>
  <c r="M17" i="4" s="1"/>
  <c r="G18" i="4"/>
  <c r="G14" i="4"/>
  <c r="M14" i="4" s="1"/>
  <c r="G12" i="4"/>
  <c r="M12" i="4" s="1"/>
  <c r="N34" i="4"/>
  <c r="N24" i="4"/>
  <c r="N23" i="4"/>
  <c r="E15" i="4"/>
  <c r="K15" i="4" s="1"/>
  <c r="I24" i="4"/>
  <c r="I23" i="4"/>
  <c r="I22" i="4"/>
  <c r="I21" i="4"/>
  <c r="I20" i="4"/>
  <c r="M23" i="4"/>
  <c r="M22" i="4"/>
  <c r="I28" i="4"/>
  <c r="I12" i="4"/>
  <c r="I11" i="4"/>
  <c r="N21" i="4" l="1"/>
  <c r="N22" i="4"/>
  <c r="O22" i="4" s="1"/>
  <c r="O23" i="4"/>
  <c r="O24" i="4"/>
  <c r="N20" i="4"/>
  <c r="N14" i="4"/>
  <c r="O14" i="4" s="1"/>
  <c r="N44" i="4"/>
  <c r="O44" i="4" s="1"/>
  <c r="M44" i="4"/>
  <c r="K44" i="4"/>
  <c r="I44" i="4"/>
  <c r="G44" i="4"/>
  <c r="E44" i="4"/>
  <c r="N43" i="4"/>
  <c r="O43" i="4" s="1"/>
  <c r="M43" i="4"/>
  <c r="K43" i="4"/>
  <c r="I43" i="4"/>
  <c r="G43" i="4"/>
  <c r="E43" i="4"/>
  <c r="N42" i="4"/>
  <c r="O42" i="4" s="1"/>
  <c r="M42" i="4"/>
  <c r="K42" i="4"/>
  <c r="I42" i="4"/>
  <c r="G42" i="4"/>
  <c r="E42" i="4"/>
  <c r="N40" i="4"/>
  <c r="O40" i="4" s="1"/>
  <c r="M40" i="4"/>
  <c r="K40" i="4"/>
  <c r="I40" i="4"/>
  <c r="G40" i="4"/>
  <c r="E40" i="4"/>
  <c r="N39" i="4"/>
  <c r="O39" i="4" s="1"/>
  <c r="M39" i="4"/>
  <c r="K39" i="4"/>
  <c r="I39" i="4"/>
  <c r="G39" i="4"/>
  <c r="E39" i="4"/>
  <c r="N38" i="4"/>
  <c r="O38" i="4" s="1"/>
  <c r="M38" i="4"/>
  <c r="K38" i="4"/>
  <c r="I38" i="4"/>
  <c r="G38" i="4"/>
  <c r="E38" i="4"/>
  <c r="N37" i="4"/>
  <c r="O37" i="4" s="1"/>
  <c r="M37" i="4"/>
  <c r="K37" i="4"/>
  <c r="I37" i="4"/>
  <c r="G37" i="4"/>
  <c r="E37" i="4"/>
  <c r="N36" i="4"/>
  <c r="O36" i="4" s="1"/>
  <c r="M36" i="4"/>
  <c r="K36" i="4"/>
  <c r="I36" i="4"/>
  <c r="G36" i="4"/>
  <c r="E36" i="4"/>
  <c r="O34" i="4"/>
  <c r="E33" i="4"/>
  <c r="N32" i="4"/>
  <c r="O32" i="4" s="1"/>
  <c r="N31" i="4"/>
  <c r="O31" i="4" s="1"/>
  <c r="N30" i="4"/>
  <c r="O30" i="4" s="1"/>
  <c r="N29" i="4"/>
  <c r="O29" i="4" s="1"/>
  <c r="K29" i="4"/>
  <c r="N28" i="4"/>
  <c r="O28" i="4" s="1"/>
  <c r="I25" i="4"/>
  <c r="E24" i="4"/>
  <c r="K24" i="4" s="1"/>
  <c r="E23" i="4"/>
  <c r="K23" i="4" s="1"/>
  <c r="E22" i="4"/>
  <c r="K22" i="4" s="1"/>
  <c r="O21" i="4"/>
  <c r="E21" i="4"/>
  <c r="K21" i="4" s="1"/>
  <c r="O20" i="4"/>
  <c r="E20" i="4"/>
  <c r="K20" i="4" s="1"/>
  <c r="N18" i="4"/>
  <c r="O18" i="4" s="1"/>
  <c r="M18" i="4"/>
  <c r="K18" i="4"/>
  <c r="E18" i="4"/>
  <c r="N17" i="4"/>
  <c r="O17" i="4" s="1"/>
  <c r="N16" i="4"/>
  <c r="O16" i="4" s="1"/>
  <c r="E16" i="4"/>
  <c r="K16" i="4" s="1"/>
  <c r="E14" i="4"/>
  <c r="K14" i="4" s="1"/>
  <c r="N12" i="4"/>
  <c r="O12" i="4" s="1"/>
  <c r="E11" i="4"/>
  <c r="K11" i="4" s="1"/>
  <c r="I45" i="4" l="1"/>
  <c r="G15" i="4"/>
  <c r="M15" i="4" s="1"/>
  <c r="N11" i="4"/>
  <c r="O11" i="4" s="1"/>
  <c r="O25" i="4" s="1"/>
  <c r="N15" i="4"/>
  <c r="O15" i="4" s="1"/>
  <c r="G11" i="4"/>
  <c r="M11" i="4" s="1"/>
  <c r="N33" i="4"/>
  <c r="O33" i="4" s="1"/>
  <c r="O45" i="4" s="1"/>
  <c r="K45" i="4"/>
  <c r="G45" i="4"/>
  <c r="M45" i="4"/>
  <c r="E45" i="4"/>
  <c r="E17" i="4"/>
  <c r="K17" i="4" s="1"/>
  <c r="E12" i="4"/>
  <c r="K12" i="4" s="1"/>
  <c r="K25" i="4" l="1"/>
  <c r="M25" i="4"/>
  <c r="E25" i="4"/>
  <c r="G25" i="4"/>
</calcChain>
</file>

<file path=xl/comments1.xml><?xml version="1.0" encoding="utf-8"?>
<comments xmlns="http://schemas.openxmlformats.org/spreadsheetml/2006/main">
  <authors>
    <author>fpinto</author>
    <author>Frederico Pereira Pinto</author>
  </authors>
  <commentList>
    <comment ref="A12" authorId="0">
      <text>
        <r>
          <rPr>
            <b/>
            <sz val="8"/>
            <color indexed="81"/>
            <rFont val="Tahoma"/>
            <charset val="1"/>
          </rPr>
          <t>fpinto:</t>
        </r>
        <r>
          <rPr>
            <sz val="8"/>
            <color indexed="81"/>
            <rFont val="Tahoma"/>
            <charset val="1"/>
          </rPr>
          <t xml:space="preserve">
300 gramas por cova</t>
        </r>
      </text>
    </comment>
    <comment ref="A14" authorId="0">
      <text>
        <r>
          <rPr>
            <b/>
            <sz val="8"/>
            <color indexed="81"/>
            <rFont val="Tahoma"/>
            <family val="2"/>
          </rPr>
          <t>fpinto:</t>
        </r>
        <r>
          <rPr>
            <sz val="8"/>
            <color indexed="81"/>
            <rFont val="Tahoma"/>
            <family val="2"/>
          </rPr>
          <t xml:space="preserve">
250g/planta</t>
        </r>
      </text>
    </comment>
    <comment ref="A15" authorId="1">
      <text>
        <r>
          <rPr>
            <b/>
            <sz val="9"/>
            <color indexed="81"/>
            <rFont val="Tahoma"/>
            <charset val="1"/>
          </rPr>
          <t>Frederico Pereira Pinto:</t>
        </r>
        <r>
          <rPr>
            <sz val="9"/>
            <color indexed="81"/>
            <rFont val="Tahoma"/>
            <charset val="1"/>
          </rPr>
          <t xml:space="preserve">
400 g/planta divididos em 4 aplicações: 60, 120, 180 e 240 dias pós-plantio</t>
        </r>
      </text>
    </comment>
    <comment ref="A16" authorId="1">
      <text>
        <r>
          <rPr>
            <b/>
            <sz val="9"/>
            <color indexed="81"/>
            <rFont val="Tahoma"/>
            <family val="2"/>
          </rPr>
          <t>Frederico Pereira Pinto:</t>
        </r>
        <r>
          <rPr>
            <sz val="9"/>
            <color indexed="81"/>
            <rFont val="Tahoma"/>
            <family val="2"/>
          </rPr>
          <t xml:space="preserve">
4 litros de esterco curtido de curral por cova</t>
        </r>
      </text>
    </comment>
    <comment ref="A17" authorId="1">
      <text>
        <r>
          <rPr>
            <b/>
            <sz val="9"/>
            <color indexed="81"/>
            <rFont val="Tahoma"/>
            <family val="2"/>
          </rPr>
          <t>Frederico Pereira Pinto:</t>
        </r>
        <r>
          <rPr>
            <sz val="9"/>
            <color indexed="81"/>
            <rFont val="Tahoma"/>
            <family val="2"/>
          </rPr>
          <t xml:space="preserve">
6 gramas/cova</t>
        </r>
      </text>
    </comment>
    <comment ref="A18" authorId="1">
      <text>
        <r>
          <rPr>
            <b/>
            <sz val="9"/>
            <color indexed="81"/>
            <rFont val="Tahoma"/>
            <charset val="1"/>
          </rPr>
          <t>Frederico Pereira Pinto:</t>
        </r>
        <r>
          <rPr>
            <sz val="9"/>
            <color indexed="81"/>
            <rFont val="Tahoma"/>
            <charset val="1"/>
          </rPr>
          <t xml:space="preserve">
Cada controle usa de 3 a 4 kg</t>
        </r>
      </text>
    </comment>
    <comment ref="A19" authorId="0">
      <text>
        <r>
          <rPr>
            <b/>
            <sz val="8"/>
            <color indexed="81"/>
            <rFont val="Tahoma"/>
            <family val="2"/>
          </rPr>
          <t>fpinto:</t>
        </r>
        <r>
          <rPr>
            <sz val="8"/>
            <color indexed="81"/>
            <rFont val="Tahoma"/>
            <family val="2"/>
          </rPr>
          <t xml:space="preserve">
Cerca de eucalipto tratado, com estacas de 3 em 3 metros e mourão a cada 30 metros, com 4 fios de arame farpado.</t>
        </r>
      </text>
    </comment>
    <comment ref="A29" authorId="1">
      <text>
        <r>
          <rPr>
            <b/>
            <sz val="9"/>
            <color indexed="81"/>
            <rFont val="Tahoma"/>
            <family val="2"/>
          </rPr>
          <t>Frederico Pereira Pinto:</t>
        </r>
        <r>
          <rPr>
            <sz val="9"/>
            <color indexed="81"/>
            <rFont val="Tahoma"/>
            <family val="2"/>
          </rPr>
          <t xml:space="preserve">
1 controle = 5 horas/ha</t>
        </r>
      </text>
    </comment>
    <comment ref="A30" authorId="1">
      <text>
        <r>
          <rPr>
            <b/>
            <sz val="9"/>
            <color indexed="81"/>
            <rFont val="Tahoma"/>
            <family val="2"/>
          </rPr>
          <t>Frederico Pereira Pinto:</t>
        </r>
        <r>
          <rPr>
            <sz val="9"/>
            <color indexed="81"/>
            <rFont val="Tahoma"/>
            <family val="2"/>
          </rPr>
          <t xml:space="preserve">
40 horas/hectare</t>
        </r>
      </text>
    </comment>
    <comment ref="A33" authorId="1">
      <text>
        <r>
          <rPr>
            <b/>
            <sz val="9"/>
            <color indexed="81"/>
            <rFont val="Tahoma"/>
            <charset val="1"/>
          </rPr>
          <t>Frederico Pereira Pinto:</t>
        </r>
        <r>
          <rPr>
            <sz val="9"/>
            <color indexed="81"/>
            <rFont val="Tahoma"/>
            <charset val="1"/>
          </rPr>
          <t xml:space="preserve">
abertura de 12 covas/hora/homem</t>
        </r>
      </text>
    </comment>
    <comment ref="A41" authorId="1">
      <text>
        <r>
          <rPr>
            <b/>
            <sz val="9"/>
            <color indexed="81"/>
            <rFont val="Tahoma"/>
            <charset val="1"/>
          </rPr>
          <t>Frederico Pereira Pinto:</t>
        </r>
        <r>
          <rPr>
            <sz val="9"/>
            <color indexed="81"/>
            <rFont val="Tahoma"/>
            <charset val="1"/>
          </rPr>
          <t xml:space="preserve">
400 g/planta divididos em 4 aplicações: 60, 120, 180 e 240 dias pós-plantio com rendimento de 8 horas/homem/ha</t>
        </r>
      </text>
    </comment>
    <comment ref="A43" authorId="0">
      <text>
        <r>
          <rPr>
            <b/>
            <sz val="8"/>
            <color indexed="81"/>
            <rFont val="Tahoma"/>
            <family val="2"/>
          </rPr>
          <t>fpinto:</t>
        </r>
        <r>
          <rPr>
            <sz val="8"/>
            <color indexed="81"/>
            <rFont val="Tahoma"/>
            <family val="2"/>
          </rPr>
          <t xml:space="preserve">
realizada 3, 7, 12, 18, 24, 30, 36, 42 e 48 meses pós plantio
Rendimento de 150 covas/homem/dia
60 horas/ha
</t>
        </r>
      </text>
    </comment>
    <comment ref="A44" authorId="1">
      <text>
        <r>
          <rPr>
            <b/>
            <sz val="9"/>
            <color indexed="81"/>
            <rFont val="Tahoma"/>
            <charset val="1"/>
          </rPr>
          <t>Frederico Pereira Pinto:</t>
        </r>
        <r>
          <rPr>
            <sz val="9"/>
            <color indexed="81"/>
            <rFont val="Tahoma"/>
            <charset val="1"/>
          </rPr>
          <t xml:space="preserve">
4 limpezas de aceiro</t>
        </r>
      </text>
    </comment>
  </commentList>
</comments>
</file>

<file path=xl/sharedStrings.xml><?xml version="1.0" encoding="utf-8"?>
<sst xmlns="http://schemas.openxmlformats.org/spreadsheetml/2006/main" count="106" uniqueCount="76">
  <si>
    <t>ITENS DE CUSTO</t>
  </si>
  <si>
    <t>Unidade</t>
  </si>
  <si>
    <t>Valor Unitário</t>
  </si>
  <si>
    <t>Período</t>
  </si>
  <si>
    <t>Total</t>
  </si>
  <si>
    <t>Implantação</t>
  </si>
  <si>
    <t>Manutenção</t>
  </si>
  <si>
    <t>1º ano</t>
  </si>
  <si>
    <t>2º ano</t>
  </si>
  <si>
    <t>3º ano</t>
  </si>
  <si>
    <t>4º ano</t>
  </si>
  <si>
    <t>Quant.</t>
  </si>
  <si>
    <t>Valor</t>
  </si>
  <si>
    <t>Quant</t>
  </si>
  <si>
    <t xml:space="preserve">1. INSUMOS </t>
  </si>
  <si>
    <t xml:space="preserve">Mudas </t>
  </si>
  <si>
    <t>un.</t>
  </si>
  <si>
    <t>Kg</t>
  </si>
  <si>
    <t>Fertilizantes</t>
  </si>
  <si>
    <r>
      <t>m</t>
    </r>
    <r>
      <rPr>
        <vertAlign val="superscript"/>
        <sz val="10"/>
        <rFont val="Arial"/>
        <family val="2"/>
      </rPr>
      <t>3</t>
    </r>
  </si>
  <si>
    <t>Construção da cerca - 400 metros lineares</t>
  </si>
  <si>
    <t>m</t>
  </si>
  <si>
    <t xml:space="preserve">SUB TOTAL INSUMOS </t>
  </si>
  <si>
    <t>R$</t>
  </si>
  <si>
    <t>2. SERVIÇOS</t>
  </si>
  <si>
    <t>Análise de Solo</t>
  </si>
  <si>
    <t>-</t>
  </si>
  <si>
    <t>h homem</t>
  </si>
  <si>
    <t>Construção da cerca</t>
  </si>
  <si>
    <t>Marcação das linhas e covas</t>
  </si>
  <si>
    <t>Calagem</t>
  </si>
  <si>
    <t>Adubação de base</t>
  </si>
  <si>
    <t xml:space="preserve">    Química</t>
  </si>
  <si>
    <t xml:space="preserve">    Orgânica</t>
  </si>
  <si>
    <t>Aplicação do Hidrogel</t>
  </si>
  <si>
    <t>Plantio e Replantio</t>
  </si>
  <si>
    <t>Irrigação</t>
  </si>
  <si>
    <t xml:space="preserve">     NPK 20-00-15 + micronutrientes</t>
  </si>
  <si>
    <t>SUB TOTAL SERVIÇOS</t>
  </si>
  <si>
    <t>Cálcario ¹</t>
  </si>
  <si>
    <t xml:space="preserve">    Super Simples²</t>
  </si>
  <si>
    <t xml:space="preserve">    NPK 20-00-15 + micronutrientes³</t>
  </si>
  <si>
    <t>Valor (R$)</t>
  </si>
  <si>
    <t>COEFICIENTES DE CUSTO MÉDIO PARA RESTAURAÇÃO ECOLÓGICA NO ES *</t>
  </si>
  <si>
    <r>
      <t xml:space="preserve">    Orgânico</t>
    </r>
    <r>
      <rPr>
        <vertAlign val="superscript"/>
        <sz val="10"/>
        <rFont val="Arial"/>
        <family val="2"/>
      </rPr>
      <t>4</t>
    </r>
  </si>
  <si>
    <r>
      <t>Hidrogel</t>
    </r>
    <r>
      <rPr>
        <vertAlign val="superscript"/>
        <sz val="10"/>
        <rFont val="Arial"/>
        <family val="2"/>
      </rPr>
      <t>5</t>
    </r>
  </si>
  <si>
    <r>
      <t>Formicida</t>
    </r>
    <r>
      <rPr>
        <vertAlign val="superscript"/>
        <sz val="10"/>
        <rFont val="Arial"/>
        <family val="2"/>
      </rPr>
      <t>6</t>
    </r>
  </si>
  <si>
    <r>
      <t xml:space="preserve">    Mourões</t>
    </r>
    <r>
      <rPr>
        <vertAlign val="superscript"/>
        <sz val="10"/>
        <rFont val="Arial"/>
        <family val="2"/>
      </rPr>
      <t>7</t>
    </r>
  </si>
  <si>
    <r>
      <t xml:space="preserve">    Estacas</t>
    </r>
    <r>
      <rPr>
        <vertAlign val="superscript"/>
        <sz val="10"/>
        <rFont val="Arial"/>
        <family val="2"/>
      </rPr>
      <t>7</t>
    </r>
  </si>
  <si>
    <r>
      <t xml:space="preserve">    Arame Farpado</t>
    </r>
    <r>
      <rPr>
        <vertAlign val="superscript"/>
        <sz val="10"/>
        <rFont val="Arial"/>
        <family val="2"/>
      </rPr>
      <t>7</t>
    </r>
  </si>
  <si>
    <r>
      <t xml:space="preserve">    Balancim</t>
    </r>
    <r>
      <rPr>
        <vertAlign val="superscript"/>
        <sz val="10"/>
        <rFont val="Arial"/>
        <family val="2"/>
      </rPr>
      <t>7</t>
    </r>
  </si>
  <si>
    <r>
      <t xml:space="preserve">    Grampo</t>
    </r>
    <r>
      <rPr>
        <vertAlign val="superscript"/>
        <sz val="10"/>
        <rFont val="Arial"/>
        <family val="2"/>
      </rPr>
      <t>7</t>
    </r>
  </si>
  <si>
    <t>3. custo de administração do projeto (elaboração e acompanhamento técnico) - 20% do valor total</t>
  </si>
  <si>
    <t>TOTAL (1 + 2 + 3)</t>
  </si>
  <si>
    <r>
      <t>Controle de formigas</t>
    </r>
    <r>
      <rPr>
        <vertAlign val="superscript"/>
        <sz val="10"/>
        <rFont val="Arial"/>
        <family val="2"/>
      </rPr>
      <t>8</t>
    </r>
  </si>
  <si>
    <r>
      <t>Limpeza da área com motorroçadeira</t>
    </r>
    <r>
      <rPr>
        <vertAlign val="superscript"/>
        <sz val="10"/>
        <rFont val="Arial"/>
        <family val="2"/>
      </rPr>
      <t>9</t>
    </r>
  </si>
  <si>
    <r>
      <t>Abertura das covas</t>
    </r>
    <r>
      <rPr>
        <vertAlign val="superscript"/>
        <sz val="10"/>
        <rFont val="Arial"/>
        <family val="2"/>
      </rPr>
      <t>10</t>
    </r>
  </si>
  <si>
    <r>
      <t>Adubação de cobertura</t>
    </r>
    <r>
      <rPr>
        <vertAlign val="superscript"/>
        <sz val="10"/>
        <rFont val="Arial"/>
        <family val="2"/>
      </rPr>
      <t>11</t>
    </r>
  </si>
  <si>
    <r>
      <t>Limpeza das coroas</t>
    </r>
    <r>
      <rPr>
        <vertAlign val="superscript"/>
        <sz val="10"/>
        <rFont val="Arial"/>
        <family val="2"/>
      </rPr>
      <t>12</t>
    </r>
  </si>
  <si>
    <r>
      <t>Construção de aceiros</t>
    </r>
    <r>
      <rPr>
        <vertAlign val="superscript"/>
        <sz val="10"/>
        <rFont val="Arial"/>
        <family val="2"/>
      </rPr>
      <t>13</t>
    </r>
  </si>
  <si>
    <t>¹ 300 g/cova;</t>
  </si>
  <si>
    <t>² 250g/cova;</t>
  </si>
  <si>
    <t>³ 400 g/cova divididos em 4 aplicações: 60, 120, 180 e 240 dias pós-plantio;</t>
  </si>
  <si>
    <r>
      <t>4</t>
    </r>
    <r>
      <rPr>
        <sz val="10"/>
        <color theme="1"/>
        <rFont val="Humnst777 Lt BT"/>
        <family val="2"/>
      </rPr>
      <t xml:space="preserve"> 4 litros de esterco curtido de curral por cova;</t>
    </r>
  </si>
  <si>
    <r>
      <t>5</t>
    </r>
    <r>
      <rPr>
        <sz val="10"/>
        <color theme="1"/>
        <rFont val="Humnst777 Lt BT"/>
        <family val="2"/>
      </rPr>
      <t xml:space="preserve"> 6 g/cova;</t>
    </r>
  </si>
  <si>
    <r>
      <t xml:space="preserve">6 </t>
    </r>
    <r>
      <rPr>
        <sz val="10"/>
        <color theme="1"/>
        <rFont val="Humnst777 Lt BT"/>
        <family val="2"/>
      </rPr>
      <t>Utilização de 3 a 4 kg por controle;</t>
    </r>
  </si>
  <si>
    <r>
      <t>7</t>
    </r>
    <r>
      <rPr>
        <sz val="10"/>
        <color theme="1"/>
        <rFont val="Humnst777 Lt BT"/>
        <family val="2"/>
      </rPr>
      <t xml:space="preserve"> 400 m de cerca de eucalipto tratado, com estacas de 3 em 3 metros e mourão a cada 30 metros, com 4 fios de arame;</t>
    </r>
  </si>
  <si>
    <r>
      <t>8</t>
    </r>
    <r>
      <rPr>
        <sz val="10"/>
        <color theme="1"/>
        <rFont val="Humnst777 Lt BT"/>
        <family val="2"/>
      </rPr>
      <t xml:space="preserve">  1 controle = 5 horas/ha (10 controles); </t>
    </r>
  </si>
  <si>
    <r>
      <t>9</t>
    </r>
    <r>
      <rPr>
        <sz val="10"/>
        <color theme="1"/>
        <rFont val="Humnst777 Lt BT"/>
        <family val="2"/>
      </rPr>
      <t xml:space="preserve">  40 horas/ha (05 limpezas); </t>
    </r>
  </si>
  <si>
    <r>
      <t xml:space="preserve">10 </t>
    </r>
    <r>
      <rPr>
        <sz val="10"/>
        <color theme="1"/>
        <rFont val="Humnst777 Lt BT"/>
        <family val="2"/>
      </rPr>
      <t>12 covas/hora/homem;</t>
    </r>
  </si>
  <si>
    <r>
      <t xml:space="preserve">11 </t>
    </r>
    <r>
      <rPr>
        <sz val="10"/>
        <color theme="1"/>
        <rFont val="Humnst777 Lt BT"/>
        <family val="2"/>
      </rPr>
      <t>NPK 20-00-15 + micronutrientes - 400 g/planta divididos em 4 aplicações: 60, 120, 180 e 240 dias pós-plantio com rendimento de 8 horas/homem/ha;</t>
    </r>
  </si>
  <si>
    <r>
      <t xml:space="preserve">12 </t>
    </r>
    <r>
      <rPr>
        <sz val="10"/>
        <color theme="1"/>
        <rFont val="Humnst777 Lt BT"/>
        <family val="2"/>
      </rPr>
      <t>realizada 3, 7, 12, 18, 24, 30, 36, 42 e 48 meses pós plantio; Rendimento de 150 covas/homem/dia, 60 horas/ha</t>
    </r>
  </si>
  <si>
    <r>
      <t xml:space="preserve">13 </t>
    </r>
    <r>
      <rPr>
        <sz val="10"/>
        <color theme="1"/>
        <rFont val="Humnst777 Lt BT"/>
        <family val="2"/>
      </rPr>
      <t>4 limpezas de aceiro</t>
    </r>
  </si>
  <si>
    <t>Valor em VRTE**</t>
  </si>
  <si>
    <r>
      <rPr>
        <sz val="18"/>
        <rFont val="Arial"/>
        <family val="2"/>
      </rPr>
      <t>**</t>
    </r>
    <r>
      <rPr>
        <sz val="12"/>
        <rFont val="Arial"/>
        <family val="2"/>
      </rPr>
      <t xml:space="preserve"> </t>
    </r>
    <r>
      <rPr>
        <sz val="11"/>
        <rFont val="Arial"/>
        <family val="2"/>
      </rPr>
      <t>Valor de Referência do Tesouro Estadual, sendo 1 VRTE 2017 = R$ 3,1865</t>
    </r>
  </si>
  <si>
    <r>
      <rPr>
        <sz val="18"/>
        <rFont val="Arial"/>
        <family val="2"/>
      </rPr>
      <t>*</t>
    </r>
    <r>
      <rPr>
        <sz val="12"/>
        <rFont val="Arial"/>
        <family val="2"/>
      </rPr>
      <t xml:space="preserve"> </t>
    </r>
    <r>
      <rPr>
        <sz val="11"/>
        <rFont val="Arial"/>
        <family val="2"/>
      </rPr>
      <t>Estimativa de custo para restauração de 01 hectare (10.000 m2), considerando espaçamento de 3 x 3m.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</si>
</sst>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(&quot;R$ &quot;* #,##0.00_);_(&quot;R$ &quot;* \(#,##0.00\);_(&quot;R$ &quot;* &quot;-&quot;??_);_(@_)"/>
    <numFmt numFmtId="167" formatCode="_(&quot;R$ &quot;* #,##0_);_(&quot;R$ &quot;* \(#,##0\);_(&quot;R$ &quot;* &quot;-&quot;??_);_(@_)"/>
  </numFmts>
  <fonts count="20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b/>
      <sz val="8"/>
      <color indexed="81"/>
      <name val="Tahoma"/>
      <charset val="1"/>
    </font>
    <font>
      <sz val="8"/>
      <color indexed="81"/>
      <name val="Tahoma"/>
      <charset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8"/>
      <name val="Arial"/>
      <family val="2"/>
    </font>
    <font>
      <sz val="12"/>
      <name val="Arial"/>
      <family val="2"/>
    </font>
    <font>
      <sz val="18"/>
      <name val="Arial"/>
      <family val="2"/>
    </font>
    <font>
      <sz val="11"/>
      <name val="Arial"/>
      <family val="2"/>
    </font>
    <font>
      <sz val="10"/>
      <color theme="1"/>
      <name val="Humnst777 Lt BT"/>
      <family val="2"/>
    </font>
    <font>
      <vertAlign val="superscript"/>
      <sz val="10"/>
      <color theme="1"/>
      <name val="Humnst777 Lt BT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D75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66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136">
    <xf numFmtId="0" fontId="0" fillId="0" borderId="0" xfId="0"/>
    <xf numFmtId="0" fontId="3" fillId="0" borderId="0" xfId="1" applyFont="1"/>
    <xf numFmtId="0" fontId="3" fillId="0" borderId="0" xfId="1" applyFont="1" applyBorder="1"/>
    <xf numFmtId="0" fontId="4" fillId="2" borderId="3" xfId="1" applyFont="1" applyFill="1" applyBorder="1" applyAlignment="1">
      <alignment horizontal="center" vertical="center"/>
    </xf>
    <xf numFmtId="0" fontId="3" fillId="0" borderId="6" xfId="1" applyFont="1" applyBorder="1"/>
    <xf numFmtId="0" fontId="3" fillId="0" borderId="3" xfId="1" applyFont="1" applyBorder="1" applyAlignment="1">
      <alignment horizontal="center"/>
    </xf>
    <xf numFmtId="164" fontId="3" fillId="0" borderId="3" xfId="2" applyFont="1" applyBorder="1" applyAlignment="1">
      <alignment horizontal="center"/>
    </xf>
    <xf numFmtId="3" fontId="3" fillId="0" borderId="3" xfId="1" applyNumberFormat="1" applyFont="1" applyBorder="1" applyAlignment="1">
      <alignment horizontal="center"/>
    </xf>
    <xf numFmtId="0" fontId="3" fillId="0" borderId="2" xfId="1" applyFont="1" applyBorder="1"/>
    <xf numFmtId="0" fontId="3" fillId="0" borderId="4" xfId="1" applyFont="1" applyBorder="1" applyAlignment="1">
      <alignment horizontal="center"/>
    </xf>
    <xf numFmtId="164" fontId="3" fillId="0" borderId="4" xfId="2" applyFont="1" applyBorder="1" applyAlignment="1">
      <alignment horizontal="center"/>
    </xf>
    <xf numFmtId="3" fontId="3" fillId="0" borderId="4" xfId="1" applyNumberFormat="1" applyFont="1" applyBorder="1" applyAlignment="1">
      <alignment horizontal="center"/>
    </xf>
    <xf numFmtId="0" fontId="3" fillId="3" borderId="8" xfId="1" applyFont="1" applyFill="1" applyBorder="1"/>
    <xf numFmtId="0" fontId="3" fillId="3" borderId="9" xfId="1" applyFont="1" applyFill="1" applyBorder="1" applyAlignment="1">
      <alignment horizontal="center"/>
    </xf>
    <xf numFmtId="164" fontId="3" fillId="3" borderId="9" xfId="2" applyFont="1" applyFill="1" applyBorder="1" applyAlignment="1">
      <alignment horizontal="center"/>
    </xf>
    <xf numFmtId="43" fontId="3" fillId="3" borderId="9" xfId="1" applyNumberFormat="1" applyFont="1" applyFill="1" applyBorder="1" applyAlignment="1">
      <alignment horizontal="center"/>
    </xf>
    <xf numFmtId="164" fontId="3" fillId="3" borderId="3" xfId="2" applyFont="1" applyFill="1" applyBorder="1" applyAlignment="1">
      <alignment horizontal="center"/>
    </xf>
    <xf numFmtId="0" fontId="3" fillId="3" borderId="0" xfId="1" applyFont="1" applyFill="1"/>
    <xf numFmtId="0" fontId="3" fillId="3" borderId="6" xfId="1" applyFont="1" applyFill="1" applyBorder="1"/>
    <xf numFmtId="0" fontId="3" fillId="3" borderId="3" xfId="1" applyFont="1" applyFill="1" applyBorder="1" applyAlignment="1">
      <alignment horizontal="center"/>
    </xf>
    <xf numFmtId="0" fontId="3" fillId="3" borderId="2" xfId="1" applyFont="1" applyFill="1" applyBorder="1"/>
    <xf numFmtId="0" fontId="3" fillId="3" borderId="4" xfId="1" applyFont="1" applyFill="1" applyBorder="1" applyAlignment="1">
      <alignment horizontal="center"/>
    </xf>
    <xf numFmtId="164" fontId="3" fillId="3" borderId="4" xfId="2" applyFont="1" applyFill="1" applyBorder="1" applyAlignment="1">
      <alignment horizontal="center"/>
    </xf>
    <xf numFmtId="164" fontId="3" fillId="0" borderId="9" xfId="2" applyFont="1" applyBorder="1" applyAlignment="1">
      <alignment horizontal="center"/>
    </xf>
    <xf numFmtId="0" fontId="3" fillId="3" borderId="1" xfId="1" applyFont="1" applyFill="1" applyBorder="1"/>
    <xf numFmtId="3" fontId="3" fillId="3" borderId="3" xfId="1" applyNumberFormat="1" applyFont="1" applyFill="1" applyBorder="1" applyAlignment="1">
      <alignment horizontal="center"/>
    </xf>
    <xf numFmtId="0" fontId="3" fillId="0" borderId="1" xfId="1" applyFont="1" applyBorder="1"/>
    <xf numFmtId="0" fontId="4" fillId="4" borderId="6" xfId="1" applyFont="1" applyFill="1" applyBorder="1"/>
    <xf numFmtId="0" fontId="4" fillId="4" borderId="3" xfId="1" applyFont="1" applyFill="1" applyBorder="1" applyAlignment="1">
      <alignment horizontal="center"/>
    </xf>
    <xf numFmtId="0" fontId="3" fillId="4" borderId="3" xfId="1" applyFont="1" applyFill="1" applyBorder="1" applyAlignment="1">
      <alignment horizontal="center"/>
    </xf>
    <xf numFmtId="164" fontId="4" fillId="4" borderId="3" xfId="2" applyFont="1" applyFill="1" applyBorder="1" applyAlignment="1">
      <alignment horizontal="center"/>
    </xf>
    <xf numFmtId="0" fontId="4" fillId="0" borderId="8" xfId="1" applyFont="1" applyFill="1" applyBorder="1"/>
    <xf numFmtId="0" fontId="3" fillId="0" borderId="0" xfId="1" applyFont="1" applyFill="1" applyBorder="1"/>
    <xf numFmtId="0" fontId="4" fillId="0" borderId="13" xfId="1" applyFont="1" applyFill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164" fontId="4" fillId="0" borderId="13" xfId="2" applyFont="1" applyFill="1" applyBorder="1" applyAlignment="1">
      <alignment horizontal="center"/>
    </xf>
    <xf numFmtId="0" fontId="3" fillId="0" borderId="0" xfId="1" applyFont="1" applyFill="1"/>
    <xf numFmtId="0" fontId="3" fillId="0" borderId="9" xfId="1" applyFont="1" applyBorder="1" applyAlignment="1">
      <alignment horizontal="center" vertical="center"/>
    </xf>
    <xf numFmtId="164" fontId="3" fillId="0" borderId="9" xfId="2" applyFont="1" applyBorder="1"/>
    <xf numFmtId="0" fontId="3" fillId="0" borderId="9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/>
    </xf>
    <xf numFmtId="0" fontId="3" fillId="0" borderId="3" xfId="1" applyFont="1" applyBorder="1" applyAlignment="1">
      <alignment horizontal="center" vertical="center"/>
    </xf>
    <xf numFmtId="164" fontId="3" fillId="0" borderId="3" xfId="2" applyFont="1" applyBorder="1" applyAlignment="1">
      <alignment horizontal="left" vertical="center"/>
    </xf>
    <xf numFmtId="43" fontId="3" fillId="0" borderId="3" xfId="1" applyNumberFormat="1" applyFont="1" applyBorder="1" applyAlignment="1">
      <alignment horizontal="center" vertical="center"/>
    </xf>
    <xf numFmtId="0" fontId="3" fillId="0" borderId="3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164" fontId="3" fillId="0" borderId="0" xfId="2" applyFont="1" applyBorder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3" fillId="0" borderId="0" xfId="1" applyNumberFormat="1" applyFont="1" applyBorder="1" applyAlignment="1">
      <alignment horizontal="center"/>
    </xf>
    <xf numFmtId="0" fontId="3" fillId="0" borderId="8" xfId="1" applyFont="1" applyBorder="1"/>
    <xf numFmtId="164" fontId="4" fillId="4" borderId="9" xfId="2" applyFont="1" applyFill="1" applyBorder="1" applyAlignment="1">
      <alignment horizontal="center"/>
    </xf>
    <xf numFmtId="0" fontId="3" fillId="0" borderId="0" xfId="1" applyFont="1" applyBorder="1" applyAlignment="1"/>
    <xf numFmtId="164" fontId="3" fillId="0" borderId="0" xfId="1" applyNumberFormat="1" applyFont="1" applyBorder="1"/>
    <xf numFmtId="0" fontId="3" fillId="0" borderId="0" xfId="1" applyFont="1" applyBorder="1" applyAlignment="1">
      <alignment horizontal="left"/>
    </xf>
    <xf numFmtId="0" fontId="3" fillId="0" borderId="0" xfId="1" applyFont="1" applyAlignment="1">
      <alignment horizontal="left"/>
    </xf>
    <xf numFmtId="0" fontId="3" fillId="3" borderId="9" xfId="1" applyNumberFormat="1" applyFont="1" applyFill="1" applyBorder="1" applyAlignment="1">
      <alignment horizontal="center"/>
    </xf>
    <xf numFmtId="0" fontId="3" fillId="0" borderId="9" xfId="1" applyFont="1" applyBorder="1" applyAlignment="1">
      <alignment horizontal="center"/>
    </xf>
    <xf numFmtId="0" fontId="3" fillId="0" borderId="9" xfId="2" applyNumberFormat="1" applyFont="1" applyBorder="1" applyAlignment="1">
      <alignment horizontal="center"/>
    </xf>
    <xf numFmtId="0" fontId="3" fillId="0" borderId="9" xfId="2" applyNumberFormat="1" applyFont="1" applyBorder="1" applyAlignment="1">
      <alignment horizontal="center" vertical="center"/>
    </xf>
    <xf numFmtId="2" fontId="3" fillId="0" borderId="9" xfId="1" applyNumberFormat="1" applyFont="1" applyBorder="1" applyAlignment="1">
      <alignment horizontal="center" vertical="center"/>
    </xf>
    <xf numFmtId="0" fontId="3" fillId="0" borderId="0" xfId="2" applyNumberFormat="1" applyFont="1" applyBorder="1" applyAlignment="1">
      <alignment horizontal="center"/>
    </xf>
    <xf numFmtId="0" fontId="3" fillId="0" borderId="3" xfId="2" applyNumberFormat="1" applyFont="1" applyBorder="1" applyAlignment="1">
      <alignment horizontal="center"/>
    </xf>
    <xf numFmtId="0" fontId="3" fillId="0" borderId="6" xfId="1" applyFont="1" applyFill="1" applyBorder="1"/>
    <xf numFmtId="0" fontId="3" fillId="0" borderId="13" xfId="1" applyFont="1" applyFill="1" applyBorder="1" applyAlignment="1">
      <alignment horizontal="center" vertical="center"/>
    </xf>
    <xf numFmtId="164" fontId="3" fillId="0" borderId="3" xfId="2" applyFont="1" applyFill="1" applyBorder="1"/>
    <xf numFmtId="164" fontId="3" fillId="0" borderId="9" xfId="2" applyFont="1" applyFill="1" applyBorder="1" applyAlignment="1">
      <alignment horizontal="center"/>
    </xf>
    <xf numFmtId="0" fontId="3" fillId="0" borderId="9" xfId="1" applyNumberFormat="1" applyFont="1" applyFill="1" applyBorder="1" applyAlignment="1">
      <alignment horizontal="center" vertical="center"/>
    </xf>
    <xf numFmtId="0" fontId="3" fillId="3" borderId="0" xfId="1" applyFont="1" applyFill="1" applyBorder="1"/>
    <xf numFmtId="0" fontId="3" fillId="0" borderId="3" xfId="1" applyFont="1" applyBorder="1" applyAlignment="1">
      <alignment horizontal="left" vertical="center"/>
    </xf>
    <xf numFmtId="0" fontId="3" fillId="3" borderId="6" xfId="1" applyFont="1" applyFill="1" applyBorder="1" applyAlignment="1">
      <alignment horizontal="left" vertical="center"/>
    </xf>
    <xf numFmtId="0" fontId="3" fillId="3" borderId="12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167" fontId="3" fillId="0" borderId="3" xfId="2" applyNumberFormat="1" applyFont="1" applyBorder="1" applyAlignment="1">
      <alignment horizontal="center"/>
    </xf>
    <xf numFmtId="0" fontId="4" fillId="2" borderId="11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3" fillId="0" borderId="7" xfId="1" applyFont="1" applyBorder="1"/>
    <xf numFmtId="0" fontId="3" fillId="0" borderId="6" xfId="1" applyFont="1" applyBorder="1" applyAlignment="1">
      <alignment horizontal="left" vertical="center"/>
    </xf>
    <xf numFmtId="164" fontId="3" fillId="0" borderId="12" xfId="2" applyFont="1" applyBorder="1" applyAlignment="1">
      <alignment horizontal="center"/>
    </xf>
    <xf numFmtId="2" fontId="3" fillId="0" borderId="4" xfId="1" applyNumberFormat="1" applyFont="1" applyBorder="1"/>
    <xf numFmtId="2" fontId="3" fillId="0" borderId="9" xfId="1" applyNumberFormat="1" applyFont="1" applyBorder="1"/>
    <xf numFmtId="2" fontId="3" fillId="3" borderId="5" xfId="1" applyNumberFormat="1" applyFont="1" applyFill="1" applyBorder="1"/>
    <xf numFmtId="2" fontId="3" fillId="3" borderId="9" xfId="1" applyNumberFormat="1" applyFont="1" applyFill="1" applyBorder="1"/>
    <xf numFmtId="2" fontId="3" fillId="3" borderId="4" xfId="1" applyNumberFormat="1" applyFont="1" applyFill="1" applyBorder="1"/>
    <xf numFmtId="2" fontId="3" fillId="0" borderId="5" xfId="1" applyNumberFormat="1" applyFont="1" applyBorder="1"/>
    <xf numFmtId="2" fontId="3" fillId="0" borderId="5" xfId="1" applyNumberFormat="1" applyFont="1" applyFill="1" applyBorder="1"/>
    <xf numFmtId="2" fontId="3" fillId="3" borderId="7" xfId="1" applyNumberFormat="1" applyFont="1" applyFill="1" applyBorder="1"/>
    <xf numFmtId="2" fontId="3" fillId="0" borderId="7" xfId="1" applyNumberFormat="1" applyFont="1" applyBorder="1"/>
    <xf numFmtId="0" fontId="3" fillId="0" borderId="7" xfId="1" applyFont="1" applyFill="1" applyBorder="1"/>
    <xf numFmtId="0" fontId="4" fillId="5" borderId="6" xfId="1" applyFont="1" applyFill="1" applyBorder="1" applyAlignment="1">
      <alignment horizontal="left" vertical="center"/>
    </xf>
    <xf numFmtId="0" fontId="4" fillId="5" borderId="12" xfId="1" applyFont="1" applyFill="1" applyBorder="1" applyAlignment="1">
      <alignment horizontal="left" vertical="center"/>
    </xf>
    <xf numFmtId="0" fontId="4" fillId="5" borderId="7" xfId="1" applyFont="1" applyFill="1" applyBorder="1" applyAlignment="1">
      <alignment horizontal="left" vertical="center"/>
    </xf>
    <xf numFmtId="0" fontId="3" fillId="0" borderId="15" xfId="1" applyFont="1" applyBorder="1" applyAlignment="1">
      <alignment horizontal="center"/>
    </xf>
    <xf numFmtId="0" fontId="3" fillId="0" borderId="16" xfId="1" applyFont="1" applyBorder="1" applyAlignment="1">
      <alignment horizontal="center"/>
    </xf>
    <xf numFmtId="0" fontId="3" fillId="0" borderId="17" xfId="1" applyFont="1" applyBorder="1" applyAlignment="1">
      <alignment horizontal="center"/>
    </xf>
    <xf numFmtId="0" fontId="3" fillId="3" borderId="0" xfId="1" applyFont="1" applyFill="1" applyBorder="1" applyAlignment="1">
      <alignment horizontal="left"/>
    </xf>
    <xf numFmtId="0" fontId="3" fillId="3" borderId="0" xfId="1" applyFont="1" applyFill="1" applyAlignment="1">
      <alignment horizontal="left"/>
    </xf>
    <xf numFmtId="0" fontId="15" fillId="0" borderId="6" xfId="1" applyFont="1" applyBorder="1" applyAlignment="1">
      <alignment horizontal="left" vertical="center"/>
    </xf>
    <xf numFmtId="0" fontId="15" fillId="0" borderId="12" xfId="1" applyFont="1" applyBorder="1" applyAlignment="1">
      <alignment horizontal="left" vertical="center"/>
    </xf>
    <xf numFmtId="0" fontId="4" fillId="3" borderId="0" xfId="1" applyFont="1" applyFill="1" applyBorder="1"/>
    <xf numFmtId="0" fontId="3" fillId="3" borderId="7" xfId="1" applyFont="1" applyFill="1" applyBorder="1"/>
    <xf numFmtId="0" fontId="14" fillId="3" borderId="1" xfId="1" applyFont="1" applyFill="1" applyBorder="1" applyAlignment="1">
      <alignment horizontal="center" vertical="center"/>
    </xf>
    <xf numFmtId="0" fontId="14" fillId="3" borderId="0" xfId="1" applyFont="1" applyFill="1" applyBorder="1" applyAlignment="1">
      <alignment horizontal="center" vertical="center"/>
    </xf>
    <xf numFmtId="2" fontId="4" fillId="4" borderId="3" xfId="2" applyNumberFormat="1" applyFont="1" applyFill="1" applyBorder="1" applyAlignment="1">
      <alignment horizontal="right"/>
    </xf>
    <xf numFmtId="164" fontId="4" fillId="5" borderId="3" xfId="2" applyFont="1" applyFill="1" applyBorder="1" applyAlignment="1">
      <alignment horizontal="center"/>
    </xf>
    <xf numFmtId="4" fontId="4" fillId="5" borderId="12" xfId="1" applyNumberFormat="1" applyFont="1" applyFill="1" applyBorder="1" applyAlignment="1">
      <alignment vertical="center"/>
    </xf>
    <xf numFmtId="4" fontId="4" fillId="4" borderId="0" xfId="1" applyNumberFormat="1" applyFont="1" applyFill="1"/>
    <xf numFmtId="164" fontId="4" fillId="6" borderId="3" xfId="2" applyFont="1" applyFill="1" applyBorder="1" applyAlignment="1">
      <alignment horizontal="center"/>
    </xf>
    <xf numFmtId="4" fontId="4" fillId="6" borderId="0" xfId="1" applyNumberFormat="1" applyFont="1" applyFill="1"/>
    <xf numFmtId="0" fontId="2" fillId="6" borderId="2" xfId="1" applyFont="1" applyFill="1" applyBorder="1" applyAlignment="1">
      <alignment horizontal="left"/>
    </xf>
    <xf numFmtId="0" fontId="2" fillId="6" borderId="10" xfId="1" applyFont="1" applyFill="1" applyBorder="1" applyAlignment="1">
      <alignment horizontal="left"/>
    </xf>
    <xf numFmtId="0" fontId="2" fillId="6" borderId="11" xfId="1" applyFont="1" applyFill="1" applyBorder="1" applyAlignment="1">
      <alignment horizontal="left"/>
    </xf>
    <xf numFmtId="0" fontId="4" fillId="3" borderId="6" xfId="1" applyFont="1" applyFill="1" applyBorder="1"/>
    <xf numFmtId="0" fontId="4" fillId="3" borderId="12" xfId="1" applyFont="1" applyFill="1" applyBorder="1" applyAlignment="1">
      <alignment horizontal="center"/>
    </xf>
    <xf numFmtId="0" fontId="3" fillId="3" borderId="12" xfId="1" applyFont="1" applyFill="1" applyBorder="1" applyAlignment="1">
      <alignment horizontal="center"/>
    </xf>
    <xf numFmtId="164" fontId="4" fillId="3" borderId="12" xfId="2" applyFont="1" applyFill="1" applyBorder="1" applyAlignment="1">
      <alignment horizontal="center"/>
    </xf>
    <xf numFmtId="164" fontId="4" fillId="3" borderId="13" xfId="2" applyFont="1" applyFill="1" applyBorder="1" applyAlignment="1">
      <alignment horizontal="center"/>
    </xf>
    <xf numFmtId="164" fontId="4" fillId="3" borderId="3" xfId="2" applyFont="1" applyFill="1" applyBorder="1" applyAlignment="1">
      <alignment horizontal="center"/>
    </xf>
    <xf numFmtId="4" fontId="4" fillId="3" borderId="0" xfId="1" applyNumberFormat="1" applyFont="1" applyFill="1"/>
    <xf numFmtId="0" fontId="4" fillId="3" borderId="2" xfId="1" applyFont="1" applyFill="1" applyBorder="1" applyAlignment="1">
      <alignment horizontal="left" vertical="center"/>
    </xf>
    <xf numFmtId="0" fontId="4" fillId="3" borderId="10" xfId="1" applyFont="1" applyFill="1" applyBorder="1" applyAlignment="1">
      <alignment horizontal="left" vertical="center"/>
    </xf>
    <xf numFmtId="4" fontId="4" fillId="3" borderId="0" xfId="1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</cellXfs>
  <cellStyles count="3">
    <cellStyle name="Moeda 2" xfId="2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CC6600"/>
      <color rgb="FFFFD757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250982</xdr:colOff>
      <xdr:row>0</xdr:row>
      <xdr:rowOff>68034</xdr:rowOff>
    </xdr:from>
    <xdr:to>
      <xdr:col>4</xdr:col>
      <xdr:colOff>654672</xdr:colOff>
      <xdr:row>0</xdr:row>
      <xdr:rowOff>692130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982" y="231320"/>
          <a:ext cx="4826011" cy="624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F64"/>
  <sheetViews>
    <sheetView tabSelected="1" zoomScale="80" zoomScaleNormal="80" workbookViewId="0">
      <selection activeCell="P2" sqref="P2"/>
    </sheetView>
  </sheetViews>
  <sheetFormatPr defaultColWidth="5.5703125" defaultRowHeight="12.75" x14ac:dyDescent="0.2"/>
  <cols>
    <col min="1" max="1" width="34.140625" style="1" bestFit="1" customWidth="1"/>
    <col min="2" max="2" width="9.140625" style="1" bestFit="1" customWidth="1"/>
    <col min="3" max="3" width="14.5703125" style="1" bestFit="1" customWidth="1"/>
    <col min="4" max="4" width="8.5703125" style="1" bestFit="1" customWidth="1"/>
    <col min="5" max="5" width="15.7109375" style="1" bestFit="1" customWidth="1"/>
    <col min="6" max="6" width="8.5703125" style="1" bestFit="1" customWidth="1"/>
    <col min="7" max="7" width="15.28515625" style="1" bestFit="1" customWidth="1"/>
    <col min="8" max="8" width="7" style="1" bestFit="1" customWidth="1"/>
    <col min="9" max="9" width="15.7109375" style="1" bestFit="1" customWidth="1"/>
    <col min="10" max="10" width="7" style="1" bestFit="1" customWidth="1"/>
    <col min="11" max="11" width="15.28515625" style="1" bestFit="1" customWidth="1"/>
    <col min="12" max="12" width="7" style="1" bestFit="1" customWidth="1"/>
    <col min="13" max="13" width="15.28515625" style="1" bestFit="1" customWidth="1"/>
    <col min="14" max="14" width="7.42578125" style="1" bestFit="1" customWidth="1"/>
    <col min="15" max="15" width="16.7109375" style="1" bestFit="1" customWidth="1"/>
    <col min="16" max="16" width="16.85546875" style="1" customWidth="1"/>
    <col min="17" max="136" width="5.5703125" style="17"/>
    <col min="137" max="16384" width="5.5703125" style="1"/>
  </cols>
  <sheetData>
    <row r="1" spans="1:16" ht="60.75" customHeight="1" thickBot="1" x14ac:dyDescent="0.25">
      <c r="A1" s="104"/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6"/>
    </row>
    <row r="2" spans="1:16" s="17" customFormat="1" ht="33.75" customHeight="1" x14ac:dyDescent="0.2">
      <c r="A2" s="113" t="s">
        <v>43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</row>
    <row r="3" spans="1:16" ht="17.25" customHeight="1" x14ac:dyDescent="0.2">
      <c r="A3" s="109" t="s">
        <v>75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2"/>
    </row>
    <row r="4" spans="1:16" ht="17.25" customHeight="1" x14ac:dyDescent="0.2">
      <c r="A4" s="109" t="s">
        <v>74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2"/>
    </row>
    <row r="5" spans="1:16" s="17" customFormat="1" x14ac:dyDescent="0.2">
      <c r="A5" s="111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</row>
    <row r="6" spans="1:16" x14ac:dyDescent="0.2">
      <c r="A6" s="71" t="s">
        <v>0</v>
      </c>
      <c r="B6" s="74" t="s">
        <v>1</v>
      </c>
      <c r="C6" s="77" t="s">
        <v>2</v>
      </c>
      <c r="D6" s="80" t="s">
        <v>3</v>
      </c>
      <c r="E6" s="80"/>
      <c r="F6" s="80"/>
      <c r="G6" s="80"/>
      <c r="H6" s="80"/>
      <c r="I6" s="80"/>
      <c r="J6" s="80"/>
      <c r="K6" s="80"/>
      <c r="L6" s="80"/>
      <c r="M6" s="80"/>
      <c r="N6" s="71" t="s">
        <v>4</v>
      </c>
      <c r="O6" s="87"/>
      <c r="P6" s="84"/>
    </row>
    <row r="7" spans="1:16" ht="12.75" customHeight="1" x14ac:dyDescent="0.2">
      <c r="A7" s="72"/>
      <c r="B7" s="75"/>
      <c r="C7" s="78"/>
      <c r="D7" s="80" t="s">
        <v>5</v>
      </c>
      <c r="E7" s="80"/>
      <c r="F7" s="80" t="s">
        <v>6</v>
      </c>
      <c r="G7" s="80"/>
      <c r="H7" s="80"/>
      <c r="I7" s="80"/>
      <c r="J7" s="80"/>
      <c r="K7" s="80"/>
      <c r="L7" s="80"/>
      <c r="M7" s="80"/>
      <c r="N7" s="73"/>
      <c r="O7" s="86"/>
      <c r="P7" s="85"/>
    </row>
    <row r="8" spans="1:16" x14ac:dyDescent="0.2">
      <c r="A8" s="72"/>
      <c r="B8" s="75"/>
      <c r="C8" s="78"/>
      <c r="D8" s="80"/>
      <c r="E8" s="80"/>
      <c r="F8" s="81" t="s">
        <v>7</v>
      </c>
      <c r="G8" s="82"/>
      <c r="H8" s="81" t="s">
        <v>8</v>
      </c>
      <c r="I8" s="82"/>
      <c r="J8" s="81" t="s">
        <v>9</v>
      </c>
      <c r="K8" s="82"/>
      <c r="L8" s="81" t="s">
        <v>10</v>
      </c>
      <c r="M8" s="82"/>
      <c r="N8" s="80" t="s">
        <v>11</v>
      </c>
      <c r="O8" s="80" t="s">
        <v>42</v>
      </c>
      <c r="P8" s="74" t="s">
        <v>73</v>
      </c>
    </row>
    <row r="9" spans="1:16" x14ac:dyDescent="0.2">
      <c r="A9" s="73"/>
      <c r="B9" s="76"/>
      <c r="C9" s="79"/>
      <c r="D9" s="3" t="s">
        <v>13</v>
      </c>
      <c r="E9" s="3" t="s">
        <v>12</v>
      </c>
      <c r="F9" s="3" t="s">
        <v>13</v>
      </c>
      <c r="G9" s="3" t="s">
        <v>12</v>
      </c>
      <c r="H9" s="3" t="s">
        <v>13</v>
      </c>
      <c r="I9" s="3" t="s">
        <v>12</v>
      </c>
      <c r="J9" s="3" t="s">
        <v>13</v>
      </c>
      <c r="K9" s="3" t="s">
        <v>12</v>
      </c>
      <c r="L9" s="3" t="s">
        <v>13</v>
      </c>
      <c r="M9" s="3" t="s">
        <v>12</v>
      </c>
      <c r="N9" s="80"/>
      <c r="O9" s="80"/>
      <c r="P9" s="76"/>
    </row>
    <row r="10" spans="1:16" x14ac:dyDescent="0.2">
      <c r="A10" s="101" t="s">
        <v>14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3"/>
    </row>
    <row r="11" spans="1:16" x14ac:dyDescent="0.2">
      <c r="A11" s="4" t="s">
        <v>15</v>
      </c>
      <c r="B11" s="5" t="s">
        <v>16</v>
      </c>
      <c r="C11" s="6">
        <v>2.5</v>
      </c>
      <c r="D11" s="7">
        <v>1111</v>
      </c>
      <c r="E11" s="6">
        <f>C11*D11</f>
        <v>2777.5</v>
      </c>
      <c r="F11" s="5">
        <v>222</v>
      </c>
      <c r="G11" s="6">
        <f>C11*F11</f>
        <v>555</v>
      </c>
      <c r="H11" s="5">
        <v>0</v>
      </c>
      <c r="I11" s="6">
        <f>(C11*H11)</f>
        <v>0</v>
      </c>
      <c r="J11" s="5">
        <v>0</v>
      </c>
      <c r="K11" s="6">
        <f t="shared" ref="K11:K12" si="0">(E11*J11)</f>
        <v>0</v>
      </c>
      <c r="L11" s="5">
        <v>0</v>
      </c>
      <c r="M11" s="6">
        <f t="shared" ref="M11:M12" si="1">(G11*L11)</f>
        <v>0</v>
      </c>
      <c r="N11" s="7">
        <f>D11+F11+H11+J11+L11</f>
        <v>1333</v>
      </c>
      <c r="O11" s="6">
        <f>(C11*N11)</f>
        <v>3332.5</v>
      </c>
      <c r="P11" s="91">
        <v>1045.8182959359799</v>
      </c>
    </row>
    <row r="12" spans="1:16" x14ac:dyDescent="0.2">
      <c r="A12" s="8" t="s">
        <v>39</v>
      </c>
      <c r="B12" s="9" t="s">
        <v>17</v>
      </c>
      <c r="C12" s="10">
        <v>0.3</v>
      </c>
      <c r="D12" s="11">
        <v>333</v>
      </c>
      <c r="E12" s="10">
        <f>C12*D12</f>
        <v>99.899999999999991</v>
      </c>
      <c r="F12" s="9">
        <v>0</v>
      </c>
      <c r="G12" s="6">
        <f>C12*F12</f>
        <v>0</v>
      </c>
      <c r="H12" s="9">
        <v>0</v>
      </c>
      <c r="I12" s="23">
        <f>(C12*H12)</f>
        <v>0</v>
      </c>
      <c r="J12" s="9">
        <v>0</v>
      </c>
      <c r="K12" s="6">
        <f t="shared" si="0"/>
        <v>0</v>
      </c>
      <c r="L12" s="5">
        <v>0</v>
      </c>
      <c r="M12" s="6">
        <f t="shared" si="1"/>
        <v>0</v>
      </c>
      <c r="N12" s="7">
        <f>(D12+H12+J12+L12)</f>
        <v>333</v>
      </c>
      <c r="O12" s="83">
        <f>(C12*N12)</f>
        <v>99.899999999999991</v>
      </c>
      <c r="P12" s="92">
        <v>31.351012082221871</v>
      </c>
    </row>
    <row r="13" spans="1:16" x14ac:dyDescent="0.2">
      <c r="A13" s="68" t="s">
        <v>18</v>
      </c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89"/>
      <c r="P13" s="99"/>
    </row>
    <row r="14" spans="1:16" s="17" customFormat="1" x14ac:dyDescent="0.2">
      <c r="A14" s="12" t="s">
        <v>40</v>
      </c>
      <c r="B14" s="13" t="s">
        <v>17</v>
      </c>
      <c r="C14" s="14">
        <v>1.35</v>
      </c>
      <c r="D14" s="15">
        <v>375</v>
      </c>
      <c r="E14" s="14">
        <f>C14*D14</f>
        <v>506.25000000000006</v>
      </c>
      <c r="F14" s="13">
        <v>0</v>
      </c>
      <c r="G14" s="6">
        <f>(C14*F14)</f>
        <v>0</v>
      </c>
      <c r="H14" s="13">
        <v>0</v>
      </c>
      <c r="I14" s="23">
        <f>(C14*H14)</f>
        <v>0</v>
      </c>
      <c r="J14" s="13">
        <v>0</v>
      </c>
      <c r="K14" s="6">
        <f t="shared" ref="K14:K17" si="2">(E14*J14)</f>
        <v>0</v>
      </c>
      <c r="L14" s="13">
        <v>0</v>
      </c>
      <c r="M14" s="6">
        <f t="shared" ref="M14:M17" si="3">(G14*L14)</f>
        <v>0</v>
      </c>
      <c r="N14" s="7">
        <f>(D14+F14+H14+J14+L14)</f>
        <v>375</v>
      </c>
      <c r="O14" s="6">
        <f>(C14*N14)</f>
        <v>506.25000000000006</v>
      </c>
      <c r="P14" s="91">
        <v>158.85748470108271</v>
      </c>
    </row>
    <row r="15" spans="1:16" s="17" customFormat="1" x14ac:dyDescent="0.2">
      <c r="A15" s="4" t="s">
        <v>41</v>
      </c>
      <c r="B15" s="13" t="s">
        <v>17</v>
      </c>
      <c r="C15" s="14">
        <v>1.5</v>
      </c>
      <c r="D15" s="55">
        <v>0</v>
      </c>
      <c r="E15" s="14">
        <f>C15*D15</f>
        <v>0</v>
      </c>
      <c r="F15" s="15">
        <v>444</v>
      </c>
      <c r="G15" s="6">
        <f t="shared" ref="G15:G18" si="4">(C15*F15)</f>
        <v>666</v>
      </c>
      <c r="H15" s="13">
        <v>0</v>
      </c>
      <c r="I15" s="23">
        <f t="shared" ref="I15:I18" si="5">(C15*H15)</f>
        <v>0</v>
      </c>
      <c r="J15" s="13">
        <v>0</v>
      </c>
      <c r="K15" s="6">
        <f t="shared" si="2"/>
        <v>0</v>
      </c>
      <c r="L15" s="13">
        <v>0</v>
      </c>
      <c r="M15" s="6">
        <f t="shared" si="3"/>
        <v>0</v>
      </c>
      <c r="N15" s="7">
        <f>(D15+F15+H15+J15+L15)</f>
        <v>444</v>
      </c>
      <c r="O15" s="6">
        <f>(C15*N15)</f>
        <v>666</v>
      </c>
      <c r="P15" s="93">
        <v>209.19504158167268</v>
      </c>
    </row>
    <row r="16" spans="1:16" s="17" customFormat="1" ht="14.25" x14ac:dyDescent="0.2">
      <c r="A16" s="18" t="s">
        <v>44</v>
      </c>
      <c r="B16" s="19" t="s">
        <v>19</v>
      </c>
      <c r="C16" s="16">
        <v>15</v>
      </c>
      <c r="D16" s="19">
        <v>6</v>
      </c>
      <c r="E16" s="16">
        <f>C16*D16</f>
        <v>90</v>
      </c>
      <c r="F16" s="19">
        <v>0</v>
      </c>
      <c r="G16" s="6">
        <f t="shared" si="4"/>
        <v>0</v>
      </c>
      <c r="H16" s="13">
        <v>0</v>
      </c>
      <c r="I16" s="23">
        <f t="shared" si="5"/>
        <v>0</v>
      </c>
      <c r="J16" s="13">
        <v>0</v>
      </c>
      <c r="K16" s="6">
        <f t="shared" si="2"/>
        <v>0</v>
      </c>
      <c r="L16" s="13">
        <v>0</v>
      </c>
      <c r="M16" s="6">
        <f t="shared" si="3"/>
        <v>0</v>
      </c>
      <c r="N16" s="7">
        <f t="shared" ref="N16:N18" si="6">(D16+F16+H16+J16+L16)</f>
        <v>6</v>
      </c>
      <c r="O16" s="6">
        <f>(C16*N16)</f>
        <v>90</v>
      </c>
      <c r="P16" s="93">
        <v>28.244155029028715</v>
      </c>
    </row>
    <row r="17" spans="1:136" s="17" customFormat="1" ht="14.25" x14ac:dyDescent="0.2">
      <c r="A17" s="18" t="s">
        <v>45</v>
      </c>
      <c r="B17" s="19" t="s">
        <v>17</v>
      </c>
      <c r="C17" s="16">
        <v>31.5</v>
      </c>
      <c r="D17" s="19">
        <v>6.6</v>
      </c>
      <c r="E17" s="16">
        <f>C17*D17</f>
        <v>207.89999999999998</v>
      </c>
      <c r="F17" s="19">
        <v>0</v>
      </c>
      <c r="G17" s="6">
        <f t="shared" si="4"/>
        <v>0</v>
      </c>
      <c r="H17" s="13">
        <v>0</v>
      </c>
      <c r="I17" s="23">
        <f t="shared" si="5"/>
        <v>0</v>
      </c>
      <c r="J17" s="13">
        <v>0</v>
      </c>
      <c r="K17" s="6">
        <f t="shared" si="2"/>
        <v>0</v>
      </c>
      <c r="L17" s="13">
        <v>0</v>
      </c>
      <c r="M17" s="6">
        <f t="shared" si="3"/>
        <v>0</v>
      </c>
      <c r="N17" s="7">
        <f t="shared" si="6"/>
        <v>6.6</v>
      </c>
      <c r="O17" s="6">
        <f>(C17*N17)</f>
        <v>207.89999999999998</v>
      </c>
      <c r="P17" s="93">
        <v>65.896438098226895</v>
      </c>
    </row>
    <row r="18" spans="1:136" s="17" customFormat="1" ht="14.25" x14ac:dyDescent="0.2">
      <c r="A18" s="20" t="s">
        <v>46</v>
      </c>
      <c r="B18" s="21" t="s">
        <v>17</v>
      </c>
      <c r="C18" s="22">
        <v>8.6</v>
      </c>
      <c r="D18" s="21">
        <v>8</v>
      </c>
      <c r="E18" s="22">
        <f>C18*D18</f>
        <v>68.8</v>
      </c>
      <c r="F18" s="21">
        <v>6</v>
      </c>
      <c r="G18" s="6">
        <f t="shared" si="4"/>
        <v>51.599999999999994</v>
      </c>
      <c r="H18" s="21">
        <v>6</v>
      </c>
      <c r="I18" s="23">
        <f t="shared" si="5"/>
        <v>51.599999999999994</v>
      </c>
      <c r="J18" s="21">
        <v>6</v>
      </c>
      <c r="K18" s="22">
        <f>J18*C18</f>
        <v>51.599999999999994</v>
      </c>
      <c r="L18" s="21">
        <v>6</v>
      </c>
      <c r="M18" s="22">
        <f>L18*C18</f>
        <v>51.599999999999994</v>
      </c>
      <c r="N18" s="7">
        <f t="shared" si="6"/>
        <v>32</v>
      </c>
      <c r="O18" s="6">
        <f>(C18*N18)</f>
        <v>275.2</v>
      </c>
      <c r="P18" s="94">
        <v>86.364349599874458</v>
      </c>
    </row>
    <row r="19" spans="1:136" s="17" customFormat="1" x14ac:dyDescent="0.2">
      <c r="A19" s="69" t="s">
        <v>20</v>
      </c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98"/>
    </row>
    <row r="20" spans="1:136" s="17" customFormat="1" ht="14.25" x14ac:dyDescent="0.2">
      <c r="A20" s="12" t="s">
        <v>47</v>
      </c>
      <c r="B20" s="13" t="s">
        <v>16</v>
      </c>
      <c r="C20" s="14">
        <v>22.9</v>
      </c>
      <c r="D20" s="13">
        <v>20</v>
      </c>
      <c r="E20" s="14">
        <f>C20*D20</f>
        <v>458</v>
      </c>
      <c r="F20" s="13">
        <v>0</v>
      </c>
      <c r="G20" s="6">
        <f>(C20*F20)</f>
        <v>0</v>
      </c>
      <c r="H20" s="13">
        <v>0</v>
      </c>
      <c r="I20" s="6">
        <f t="shared" ref="I20:I24" si="7">(C20*H20)</f>
        <v>0</v>
      </c>
      <c r="J20" s="13">
        <v>0</v>
      </c>
      <c r="K20" s="6">
        <f>(E20*J24)</f>
        <v>0</v>
      </c>
      <c r="L20" s="13">
        <v>0</v>
      </c>
      <c r="M20" s="6">
        <f t="shared" ref="M20:M24" si="8">(G20*L20)</f>
        <v>0</v>
      </c>
      <c r="N20" s="7">
        <f>(D20+F20+H20+J24+L20)</f>
        <v>20</v>
      </c>
      <c r="O20" s="23">
        <f>(C20*N20)</f>
        <v>458</v>
      </c>
      <c r="P20" s="95">
        <v>143.73136670327946</v>
      </c>
    </row>
    <row r="21" spans="1:136" s="17" customFormat="1" ht="14.25" x14ac:dyDescent="0.2">
      <c r="A21" s="18" t="s">
        <v>48</v>
      </c>
      <c r="B21" s="13" t="s">
        <v>16</v>
      </c>
      <c r="C21" s="16">
        <v>10.9</v>
      </c>
      <c r="D21" s="19">
        <v>115</v>
      </c>
      <c r="E21" s="16">
        <f>C21*D21</f>
        <v>1253.5</v>
      </c>
      <c r="F21" s="13">
        <v>0</v>
      </c>
      <c r="G21" s="6">
        <f t="shared" ref="G21:G24" si="9">(C21*F21)</f>
        <v>0</v>
      </c>
      <c r="H21" s="13">
        <v>0</v>
      </c>
      <c r="I21" s="6">
        <f t="shared" si="7"/>
        <v>0</v>
      </c>
      <c r="J21" s="13">
        <v>0</v>
      </c>
      <c r="K21" s="6">
        <f t="shared" ref="K21:K24" si="10">(E21*J21)</f>
        <v>0</v>
      </c>
      <c r="L21" s="13">
        <v>0</v>
      </c>
      <c r="M21" s="6">
        <f t="shared" si="8"/>
        <v>0</v>
      </c>
      <c r="N21" s="7">
        <f t="shared" ref="N21:N22" si="11">(D21+F21+H21+J21+L21)</f>
        <v>115</v>
      </c>
      <c r="O21" s="6">
        <f>(C21*N21)</f>
        <v>1253.5</v>
      </c>
      <c r="P21" s="93">
        <v>393.37831476541658</v>
      </c>
    </row>
    <row r="22" spans="1:136" s="17" customFormat="1" ht="14.25" x14ac:dyDescent="0.2">
      <c r="A22" s="24" t="s">
        <v>49</v>
      </c>
      <c r="B22" s="19" t="s">
        <v>21</v>
      </c>
      <c r="C22" s="16">
        <v>0.45</v>
      </c>
      <c r="D22" s="25">
        <v>1600</v>
      </c>
      <c r="E22" s="16">
        <f>C22*D22</f>
        <v>720</v>
      </c>
      <c r="F22" s="13">
        <v>0</v>
      </c>
      <c r="G22" s="6">
        <f t="shared" si="9"/>
        <v>0</v>
      </c>
      <c r="H22" s="13">
        <v>0</v>
      </c>
      <c r="I22" s="6">
        <f t="shared" si="7"/>
        <v>0</v>
      </c>
      <c r="J22" s="13">
        <v>0</v>
      </c>
      <c r="K22" s="6">
        <f t="shared" si="10"/>
        <v>0</v>
      </c>
      <c r="L22" s="13">
        <v>0</v>
      </c>
      <c r="M22" s="6">
        <f t="shared" si="8"/>
        <v>0</v>
      </c>
      <c r="N22" s="7">
        <f t="shared" si="11"/>
        <v>1600</v>
      </c>
      <c r="O22" s="6">
        <f>(C22*N22)</f>
        <v>720</v>
      </c>
      <c r="P22" s="93">
        <v>225.95324023222972</v>
      </c>
    </row>
    <row r="23" spans="1:136" ht="14.25" x14ac:dyDescent="0.2">
      <c r="A23" s="4" t="s">
        <v>50</v>
      </c>
      <c r="B23" s="5" t="s">
        <v>16</v>
      </c>
      <c r="C23" s="6">
        <v>1.95</v>
      </c>
      <c r="D23" s="5">
        <v>120</v>
      </c>
      <c r="E23" s="6">
        <f>C23*D23</f>
        <v>234</v>
      </c>
      <c r="F23" s="13">
        <v>0</v>
      </c>
      <c r="G23" s="6">
        <f t="shared" si="9"/>
        <v>0</v>
      </c>
      <c r="H23" s="13">
        <v>0</v>
      </c>
      <c r="I23" s="6">
        <f t="shared" si="7"/>
        <v>0</v>
      </c>
      <c r="J23" s="13">
        <v>0</v>
      </c>
      <c r="K23" s="6">
        <f t="shared" si="10"/>
        <v>0</v>
      </c>
      <c r="L23" s="13">
        <v>0</v>
      </c>
      <c r="M23" s="6">
        <f t="shared" si="8"/>
        <v>0</v>
      </c>
      <c r="N23" s="7">
        <f>(D23+F23+H23+J23+L23)</f>
        <v>120</v>
      </c>
      <c r="O23" s="6">
        <f>(C23*N23)</f>
        <v>234</v>
      </c>
      <c r="P23" s="93">
        <v>73.434803075474662</v>
      </c>
    </row>
    <row r="24" spans="1:136" ht="14.25" x14ac:dyDescent="0.2">
      <c r="A24" s="26" t="s">
        <v>51</v>
      </c>
      <c r="B24" s="5" t="s">
        <v>17</v>
      </c>
      <c r="C24" s="6">
        <v>9</v>
      </c>
      <c r="D24" s="5">
        <v>2.2000000000000002</v>
      </c>
      <c r="E24" s="6">
        <f>C24*D24</f>
        <v>19.8</v>
      </c>
      <c r="F24" s="13">
        <v>0</v>
      </c>
      <c r="G24" s="6">
        <f t="shared" si="9"/>
        <v>0</v>
      </c>
      <c r="H24" s="13">
        <v>0</v>
      </c>
      <c r="I24" s="6">
        <f t="shared" si="7"/>
        <v>0</v>
      </c>
      <c r="J24" s="13">
        <v>0</v>
      </c>
      <c r="K24" s="6">
        <f t="shared" si="10"/>
        <v>0</v>
      </c>
      <c r="L24" s="13">
        <v>0</v>
      </c>
      <c r="M24" s="6">
        <f t="shared" si="8"/>
        <v>0</v>
      </c>
      <c r="N24" s="7">
        <f>(D24+F24+H24+J24+L24)</f>
        <v>2.2000000000000002</v>
      </c>
      <c r="O24" s="6">
        <f>(C24*N24)</f>
        <v>19.8</v>
      </c>
      <c r="P24" s="96">
        <v>6.1446728385375806</v>
      </c>
    </row>
    <row r="25" spans="1:136" x14ac:dyDescent="0.2">
      <c r="A25" s="27" t="s">
        <v>22</v>
      </c>
      <c r="B25" s="28" t="s">
        <v>23</v>
      </c>
      <c r="C25" s="29"/>
      <c r="D25" s="29"/>
      <c r="E25" s="30">
        <f>SUM(E11:E24)</f>
        <v>6435.6500000000005</v>
      </c>
      <c r="F25" s="28"/>
      <c r="G25" s="30">
        <f>SUM(G11:G24)</f>
        <v>1272.5999999999999</v>
      </c>
      <c r="H25" s="28"/>
      <c r="I25" s="30">
        <f>SUM(I10:I24)</f>
        <v>51.599999999999994</v>
      </c>
      <c r="J25" s="28"/>
      <c r="K25" s="30">
        <f>SUM(K10:K24)</f>
        <v>51.599999999999994</v>
      </c>
      <c r="L25" s="28"/>
      <c r="M25" s="30">
        <f>SUM(M10:M24)</f>
        <v>51.599999999999994</v>
      </c>
      <c r="N25" s="28"/>
      <c r="O25" s="30">
        <f>SUM(O11:O24)</f>
        <v>7863.0499999999993</v>
      </c>
      <c r="P25" s="115">
        <v>2468.5</v>
      </c>
    </row>
    <row r="26" spans="1:136" s="36" customFormat="1" x14ac:dyDescent="0.2">
      <c r="A26" s="31"/>
      <c r="B26" s="33"/>
      <c r="C26" s="34"/>
      <c r="D26" s="34"/>
      <c r="E26" s="35"/>
      <c r="F26" s="33"/>
      <c r="G26" s="35"/>
      <c r="H26" s="33"/>
      <c r="I26" s="35"/>
      <c r="J26" s="33"/>
      <c r="K26" s="35"/>
      <c r="L26" s="33"/>
      <c r="M26" s="35"/>
      <c r="N26" s="33"/>
      <c r="O26" s="35"/>
      <c r="P26" s="100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</row>
    <row r="27" spans="1:136" x14ac:dyDescent="0.2">
      <c r="A27" s="101" t="s">
        <v>24</v>
      </c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</row>
    <row r="28" spans="1:136" x14ac:dyDescent="0.2">
      <c r="A28" s="26" t="s">
        <v>25</v>
      </c>
      <c r="B28" s="37" t="s">
        <v>26</v>
      </c>
      <c r="C28" s="38">
        <v>50</v>
      </c>
      <c r="D28" s="37">
        <v>1</v>
      </c>
      <c r="E28" s="23">
        <f t="shared" ref="E28:E34" si="12">D28*C28</f>
        <v>50</v>
      </c>
      <c r="F28" s="37">
        <v>0</v>
      </c>
      <c r="G28" s="23">
        <f>(F28*C28)</f>
        <v>0</v>
      </c>
      <c r="H28" s="37">
        <v>0</v>
      </c>
      <c r="I28" s="23">
        <f>(C28*H28)</f>
        <v>0</v>
      </c>
      <c r="J28" s="56">
        <v>0</v>
      </c>
      <c r="K28" s="23">
        <f>(E28*J28)</f>
        <v>0</v>
      </c>
      <c r="L28" s="57">
        <v>0</v>
      </c>
      <c r="M28" s="23">
        <f>(C28*L28)</f>
        <v>0</v>
      </c>
      <c r="N28" s="39">
        <f t="shared" ref="N28:N34" si="13">(D28+F28+H28+J28+L28)</f>
        <v>1</v>
      </c>
      <c r="O28" s="23">
        <f>(C28*N28)</f>
        <v>50</v>
      </c>
      <c r="P28" s="91">
        <v>15.691197238349286</v>
      </c>
    </row>
    <row r="29" spans="1:136" s="36" customFormat="1" ht="14.25" x14ac:dyDescent="0.2">
      <c r="A29" s="62" t="s">
        <v>54</v>
      </c>
      <c r="B29" s="63" t="s">
        <v>27</v>
      </c>
      <c r="C29" s="64">
        <v>10</v>
      </c>
      <c r="D29" s="63">
        <v>10</v>
      </c>
      <c r="E29" s="65">
        <f t="shared" si="12"/>
        <v>100</v>
      </c>
      <c r="F29" s="63">
        <v>10</v>
      </c>
      <c r="G29" s="65">
        <f t="shared" ref="G29:G34" si="14">(F29*C29)</f>
        <v>100</v>
      </c>
      <c r="H29" s="63">
        <v>10</v>
      </c>
      <c r="I29" s="65">
        <f t="shared" ref="I29:I34" si="15">(C29*H29)</f>
        <v>100</v>
      </c>
      <c r="J29" s="63">
        <v>10</v>
      </c>
      <c r="K29" s="65">
        <f>(J29*C29)</f>
        <v>100</v>
      </c>
      <c r="L29" s="63">
        <v>10</v>
      </c>
      <c r="M29" s="65">
        <f t="shared" ref="M29:M34" si="16">(C29*L29)</f>
        <v>100</v>
      </c>
      <c r="N29" s="66">
        <f t="shared" si="13"/>
        <v>50</v>
      </c>
      <c r="O29" s="65">
        <f>(C29*N29)</f>
        <v>500</v>
      </c>
      <c r="P29" s="97">
        <v>156.91197238349287</v>
      </c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</row>
    <row r="30" spans="1:136" ht="14.25" x14ac:dyDescent="0.2">
      <c r="A30" s="40" t="s">
        <v>55</v>
      </c>
      <c r="B30" s="41" t="s">
        <v>27</v>
      </c>
      <c r="C30" s="42">
        <v>10</v>
      </c>
      <c r="D30" s="41">
        <v>40</v>
      </c>
      <c r="E30" s="23">
        <f t="shared" si="12"/>
        <v>400</v>
      </c>
      <c r="F30" s="41">
        <v>40</v>
      </c>
      <c r="G30" s="23">
        <f t="shared" si="14"/>
        <v>400</v>
      </c>
      <c r="H30" s="41">
        <v>40</v>
      </c>
      <c r="I30" s="23">
        <f t="shared" si="15"/>
        <v>400</v>
      </c>
      <c r="J30" s="41">
        <v>40</v>
      </c>
      <c r="K30" s="23">
        <f t="shared" ref="K30:K34" si="17">(J30*C30)</f>
        <v>400</v>
      </c>
      <c r="L30" s="41">
        <v>40</v>
      </c>
      <c r="M30" s="23">
        <f t="shared" si="16"/>
        <v>400</v>
      </c>
      <c r="N30" s="39">
        <f t="shared" si="13"/>
        <v>200</v>
      </c>
      <c r="O30" s="23">
        <f t="shared" ref="O30:O32" si="18">(C30*N30)</f>
        <v>2000</v>
      </c>
      <c r="P30" s="96">
        <v>627.64788953397147</v>
      </c>
    </row>
    <row r="31" spans="1:136" x14ac:dyDescent="0.2">
      <c r="A31" s="4" t="s">
        <v>28</v>
      </c>
      <c r="B31" s="41" t="s">
        <v>27</v>
      </c>
      <c r="C31" s="6">
        <v>10</v>
      </c>
      <c r="D31" s="41">
        <v>160</v>
      </c>
      <c r="E31" s="23">
        <f t="shared" si="12"/>
        <v>1600</v>
      </c>
      <c r="F31" s="41">
        <v>0</v>
      </c>
      <c r="G31" s="23">
        <f t="shared" si="14"/>
        <v>0</v>
      </c>
      <c r="H31" s="41">
        <v>0</v>
      </c>
      <c r="I31" s="23">
        <f t="shared" si="15"/>
        <v>0</v>
      </c>
      <c r="J31" s="41">
        <v>0</v>
      </c>
      <c r="K31" s="23">
        <f t="shared" si="17"/>
        <v>0</v>
      </c>
      <c r="L31" s="58">
        <v>0</v>
      </c>
      <c r="M31" s="23">
        <f t="shared" si="16"/>
        <v>0</v>
      </c>
      <c r="N31" s="39">
        <f t="shared" si="13"/>
        <v>160</v>
      </c>
      <c r="O31" s="23">
        <f t="shared" si="18"/>
        <v>1600</v>
      </c>
      <c r="P31" s="96">
        <v>502.11831162717715</v>
      </c>
    </row>
    <row r="32" spans="1:136" x14ac:dyDescent="0.2">
      <c r="A32" s="4" t="s">
        <v>29</v>
      </c>
      <c r="B32" s="41" t="s">
        <v>27</v>
      </c>
      <c r="C32" s="6">
        <v>10</v>
      </c>
      <c r="D32" s="41">
        <v>16</v>
      </c>
      <c r="E32" s="23">
        <f t="shared" si="12"/>
        <v>160</v>
      </c>
      <c r="F32" s="41">
        <v>0</v>
      </c>
      <c r="G32" s="23">
        <f t="shared" si="14"/>
        <v>0</v>
      </c>
      <c r="H32" s="41">
        <v>0</v>
      </c>
      <c r="I32" s="23">
        <f t="shared" si="15"/>
        <v>0</v>
      </c>
      <c r="J32" s="41">
        <v>0</v>
      </c>
      <c r="K32" s="23">
        <f t="shared" si="17"/>
        <v>0</v>
      </c>
      <c r="L32" s="58">
        <v>0</v>
      </c>
      <c r="M32" s="23">
        <f t="shared" si="16"/>
        <v>0</v>
      </c>
      <c r="N32" s="39">
        <f t="shared" si="13"/>
        <v>16</v>
      </c>
      <c r="O32" s="23">
        <f t="shared" si="18"/>
        <v>160</v>
      </c>
      <c r="P32" s="96">
        <v>50.211831162717715</v>
      </c>
    </row>
    <row r="33" spans="1:16" ht="14.25" x14ac:dyDescent="0.2">
      <c r="A33" s="4" t="s">
        <v>56</v>
      </c>
      <c r="B33" s="41" t="s">
        <v>27</v>
      </c>
      <c r="C33" s="6">
        <v>10</v>
      </c>
      <c r="D33" s="43">
        <v>93</v>
      </c>
      <c r="E33" s="23">
        <f t="shared" si="12"/>
        <v>930</v>
      </c>
      <c r="F33" s="41">
        <v>0</v>
      </c>
      <c r="G33" s="23">
        <f t="shared" si="14"/>
        <v>0</v>
      </c>
      <c r="H33" s="41">
        <v>0</v>
      </c>
      <c r="I33" s="23">
        <f t="shared" si="15"/>
        <v>0</v>
      </c>
      <c r="J33" s="41">
        <v>0</v>
      </c>
      <c r="K33" s="23">
        <f t="shared" si="17"/>
        <v>0</v>
      </c>
      <c r="L33" s="58">
        <v>0</v>
      </c>
      <c r="M33" s="23">
        <f t="shared" si="16"/>
        <v>0</v>
      </c>
      <c r="N33" s="59">
        <f t="shared" si="13"/>
        <v>93</v>
      </c>
      <c r="O33" s="6">
        <f>(C33*N33)</f>
        <v>930</v>
      </c>
      <c r="P33" s="96">
        <v>290.54866886343427</v>
      </c>
    </row>
    <row r="34" spans="1:16" x14ac:dyDescent="0.2">
      <c r="A34" s="26" t="s">
        <v>30</v>
      </c>
      <c r="B34" s="41" t="s">
        <v>27</v>
      </c>
      <c r="C34" s="6">
        <v>10</v>
      </c>
      <c r="D34" s="41">
        <v>8</v>
      </c>
      <c r="E34" s="23">
        <f t="shared" si="12"/>
        <v>80</v>
      </c>
      <c r="F34" s="41">
        <v>0</v>
      </c>
      <c r="G34" s="23">
        <f t="shared" si="14"/>
        <v>0</v>
      </c>
      <c r="H34" s="41">
        <v>0</v>
      </c>
      <c r="I34" s="23">
        <f t="shared" si="15"/>
        <v>0</v>
      </c>
      <c r="J34" s="41">
        <v>0</v>
      </c>
      <c r="K34" s="23">
        <f t="shared" si="17"/>
        <v>0</v>
      </c>
      <c r="L34" s="58">
        <v>0</v>
      </c>
      <c r="M34" s="23">
        <f t="shared" si="16"/>
        <v>0</v>
      </c>
      <c r="N34" s="44">
        <f t="shared" si="13"/>
        <v>8</v>
      </c>
      <c r="O34" s="6">
        <f>(C34*N34)</f>
        <v>80</v>
      </c>
      <c r="P34" s="92">
        <v>25.105915581358857</v>
      </c>
    </row>
    <row r="35" spans="1:16" x14ac:dyDescent="0.2">
      <c r="A35" s="4" t="s">
        <v>31</v>
      </c>
      <c r="B35" s="45"/>
      <c r="C35" s="46"/>
      <c r="D35" s="47"/>
      <c r="E35" s="46"/>
      <c r="F35" s="45"/>
      <c r="G35" s="46"/>
      <c r="H35" s="45"/>
      <c r="I35" s="46"/>
      <c r="J35" s="45"/>
      <c r="K35" s="46"/>
      <c r="L35" s="60"/>
      <c r="M35" s="46"/>
      <c r="N35" s="48"/>
      <c r="O35" s="90"/>
      <c r="P35" s="88"/>
    </row>
    <row r="36" spans="1:16" x14ac:dyDescent="0.2">
      <c r="A36" s="49" t="s">
        <v>32</v>
      </c>
      <c r="B36" s="41" t="s">
        <v>27</v>
      </c>
      <c r="C36" s="6">
        <v>10</v>
      </c>
      <c r="D36" s="41">
        <v>8</v>
      </c>
      <c r="E36" s="6">
        <f>D36*C36</f>
        <v>80</v>
      </c>
      <c r="F36" s="5">
        <v>0</v>
      </c>
      <c r="G36" s="6">
        <f t="shared" ref="G36:G38" si="19">(C36*F36)</f>
        <v>0</v>
      </c>
      <c r="H36" s="5">
        <v>0</v>
      </c>
      <c r="I36" s="6">
        <f>(C36*H36)</f>
        <v>0</v>
      </c>
      <c r="J36" s="5">
        <v>0</v>
      </c>
      <c r="K36" s="6">
        <f>(J36*C36)</f>
        <v>0</v>
      </c>
      <c r="L36" s="61">
        <v>0</v>
      </c>
      <c r="M36" s="6">
        <f>L36*C36</f>
        <v>0</v>
      </c>
      <c r="N36" s="44">
        <f>(D36+F36+H36+J36+L36)</f>
        <v>8</v>
      </c>
      <c r="O36" s="6">
        <f>(C36*N36)</f>
        <v>80</v>
      </c>
      <c r="P36" s="91">
        <v>25.105915581358857</v>
      </c>
    </row>
    <row r="37" spans="1:16" x14ac:dyDescent="0.2">
      <c r="A37" s="4" t="s">
        <v>33</v>
      </c>
      <c r="B37" s="41" t="s">
        <v>27</v>
      </c>
      <c r="C37" s="6">
        <v>10</v>
      </c>
      <c r="D37" s="41">
        <v>8</v>
      </c>
      <c r="E37" s="6">
        <f>D37*C37</f>
        <v>80</v>
      </c>
      <c r="F37" s="5">
        <v>0</v>
      </c>
      <c r="G37" s="6">
        <f t="shared" si="19"/>
        <v>0</v>
      </c>
      <c r="H37" s="5">
        <v>0</v>
      </c>
      <c r="I37" s="6">
        <f>(C37*H37)</f>
        <v>0</v>
      </c>
      <c r="J37" s="5">
        <v>0</v>
      </c>
      <c r="K37" s="6">
        <f>(J37*C37)</f>
        <v>0</v>
      </c>
      <c r="L37" s="61">
        <v>0</v>
      </c>
      <c r="M37" s="6">
        <f>L37*C37</f>
        <v>0</v>
      </c>
      <c r="N37" s="44">
        <f t="shared" ref="N37:N40" si="20">(D37+F37+H37+J37+L37)</f>
        <v>8</v>
      </c>
      <c r="O37" s="6">
        <f>(C37*N37)</f>
        <v>80</v>
      </c>
      <c r="P37" s="96">
        <v>25.105915581358857</v>
      </c>
    </row>
    <row r="38" spans="1:16" x14ac:dyDescent="0.2">
      <c r="A38" s="4" t="s">
        <v>34</v>
      </c>
      <c r="B38" s="41" t="s">
        <v>27</v>
      </c>
      <c r="C38" s="6">
        <v>10</v>
      </c>
      <c r="D38" s="41">
        <v>8</v>
      </c>
      <c r="E38" s="6">
        <f>D38*C38</f>
        <v>80</v>
      </c>
      <c r="F38" s="5">
        <v>0</v>
      </c>
      <c r="G38" s="6">
        <f t="shared" si="19"/>
        <v>0</v>
      </c>
      <c r="H38" s="5">
        <v>0</v>
      </c>
      <c r="I38" s="6">
        <f>(C38*H38)</f>
        <v>0</v>
      </c>
      <c r="J38" s="5">
        <v>0</v>
      </c>
      <c r="K38" s="6">
        <f>(J38*C38)</f>
        <v>0</v>
      </c>
      <c r="L38" s="61">
        <v>0</v>
      </c>
      <c r="M38" s="6">
        <f>L38*C38</f>
        <v>0</v>
      </c>
      <c r="N38" s="44">
        <f t="shared" si="20"/>
        <v>8</v>
      </c>
      <c r="O38" s="6">
        <f>(C38*N38)</f>
        <v>80</v>
      </c>
      <c r="P38" s="96">
        <v>25.105915581358857</v>
      </c>
    </row>
    <row r="39" spans="1:16" x14ac:dyDescent="0.2">
      <c r="A39" s="26" t="s">
        <v>35</v>
      </c>
      <c r="B39" s="41" t="s">
        <v>27</v>
      </c>
      <c r="C39" s="6">
        <v>10</v>
      </c>
      <c r="D39" s="41">
        <v>40</v>
      </c>
      <c r="E39" s="6">
        <f>D39*C39</f>
        <v>400</v>
      </c>
      <c r="F39" s="5">
        <v>8</v>
      </c>
      <c r="G39" s="6">
        <f>(C39*F39)</f>
        <v>80</v>
      </c>
      <c r="H39" s="5">
        <v>8</v>
      </c>
      <c r="I39" s="6">
        <f>(C39*H39)</f>
        <v>80</v>
      </c>
      <c r="J39" s="5">
        <v>0</v>
      </c>
      <c r="K39" s="6">
        <f>(J39*C39)</f>
        <v>0</v>
      </c>
      <c r="L39" s="61">
        <v>0</v>
      </c>
      <c r="M39" s="6">
        <f>L39*C39</f>
        <v>0</v>
      </c>
      <c r="N39" s="44">
        <f t="shared" si="20"/>
        <v>56</v>
      </c>
      <c r="O39" s="6">
        <f>(C39*N39)</f>
        <v>560</v>
      </c>
      <c r="P39" s="96">
        <v>175.741409069512</v>
      </c>
    </row>
    <row r="40" spans="1:16" x14ac:dyDescent="0.2">
      <c r="A40" s="4" t="s">
        <v>36</v>
      </c>
      <c r="B40" s="41" t="s">
        <v>27</v>
      </c>
      <c r="C40" s="6">
        <v>10</v>
      </c>
      <c r="D40" s="41">
        <v>24</v>
      </c>
      <c r="E40" s="6">
        <f>D40*C40</f>
        <v>240</v>
      </c>
      <c r="F40" s="5">
        <v>24</v>
      </c>
      <c r="G40" s="6">
        <f>(C40*F40)</f>
        <v>240</v>
      </c>
      <c r="H40" s="5">
        <v>0</v>
      </c>
      <c r="I40" s="6">
        <f>(C40*H40)</f>
        <v>0</v>
      </c>
      <c r="J40" s="5">
        <v>0</v>
      </c>
      <c r="K40" s="6">
        <f>(J40*C40)</f>
        <v>0</v>
      </c>
      <c r="L40" s="61">
        <v>0</v>
      </c>
      <c r="M40" s="6">
        <f>L40*C40</f>
        <v>0</v>
      </c>
      <c r="N40" s="44">
        <f t="shared" si="20"/>
        <v>48</v>
      </c>
      <c r="O40" s="6">
        <f>(C40*N40)</f>
        <v>480</v>
      </c>
      <c r="P40" s="92">
        <v>150.63549348815314</v>
      </c>
    </row>
    <row r="41" spans="1:16" ht="14.25" x14ac:dyDescent="0.2">
      <c r="A41" s="4" t="s">
        <v>57</v>
      </c>
      <c r="B41" s="45"/>
      <c r="C41" s="46"/>
      <c r="D41" s="47"/>
      <c r="E41" s="46"/>
      <c r="F41" s="45"/>
      <c r="G41" s="46"/>
      <c r="H41" s="45"/>
      <c r="I41" s="46"/>
      <c r="J41" s="45"/>
      <c r="K41" s="46"/>
      <c r="L41" s="60"/>
      <c r="M41" s="46"/>
      <c r="N41" s="48"/>
      <c r="O41" s="46"/>
      <c r="P41" s="88"/>
    </row>
    <row r="42" spans="1:16" x14ac:dyDescent="0.2">
      <c r="A42" s="4" t="s">
        <v>37</v>
      </c>
      <c r="B42" s="41" t="s">
        <v>27</v>
      </c>
      <c r="C42" s="6">
        <v>10</v>
      </c>
      <c r="D42" s="41">
        <v>0</v>
      </c>
      <c r="E42" s="6">
        <f>D42*C42</f>
        <v>0</v>
      </c>
      <c r="F42" s="5">
        <v>32</v>
      </c>
      <c r="G42" s="6">
        <f>(C42*F42)</f>
        <v>320</v>
      </c>
      <c r="H42" s="5">
        <v>0</v>
      </c>
      <c r="I42" s="6">
        <f>(C42*H42)</f>
        <v>0</v>
      </c>
      <c r="J42" s="5">
        <v>0</v>
      </c>
      <c r="K42" s="6">
        <f>(J42*C42)</f>
        <v>0</v>
      </c>
      <c r="L42" s="61">
        <v>0</v>
      </c>
      <c r="M42" s="6">
        <f>L42*C42</f>
        <v>0</v>
      </c>
      <c r="N42" s="44">
        <f t="shared" ref="N42:N44" si="21">(D42+F42+H42+J42+L42)</f>
        <v>32</v>
      </c>
      <c r="O42" s="6">
        <f>(C42*N42)</f>
        <v>320</v>
      </c>
      <c r="P42" s="91">
        <v>100.42366232543543</v>
      </c>
    </row>
    <row r="43" spans="1:16" s="17" customFormat="1" ht="14.25" x14ac:dyDescent="0.2">
      <c r="A43" s="18" t="s">
        <v>58</v>
      </c>
      <c r="B43" s="41" t="s">
        <v>27</v>
      </c>
      <c r="C43" s="6">
        <v>10</v>
      </c>
      <c r="D43" s="41">
        <v>0</v>
      </c>
      <c r="E43" s="6">
        <f>D43*C43</f>
        <v>0</v>
      </c>
      <c r="F43" s="5">
        <v>180</v>
      </c>
      <c r="G43" s="6">
        <f>(C43*F43)</f>
        <v>1800</v>
      </c>
      <c r="H43" s="5">
        <v>120</v>
      </c>
      <c r="I43" s="6">
        <f>(C43*H43)</f>
        <v>1200</v>
      </c>
      <c r="J43" s="5">
        <v>120</v>
      </c>
      <c r="K43" s="6">
        <f>(J43*C43)</f>
        <v>1200</v>
      </c>
      <c r="L43" s="61">
        <v>120</v>
      </c>
      <c r="M43" s="6">
        <f>L43*C43</f>
        <v>1200</v>
      </c>
      <c r="N43" s="44">
        <f t="shared" si="21"/>
        <v>540</v>
      </c>
      <c r="O43" s="6">
        <f t="shared" ref="O43:O44" si="22">(C43*N43)</f>
        <v>5400</v>
      </c>
      <c r="P43" s="96">
        <v>1694.6493017417229</v>
      </c>
    </row>
    <row r="44" spans="1:16" ht="14.25" x14ac:dyDescent="0.2">
      <c r="A44" s="4" t="s">
        <v>59</v>
      </c>
      <c r="B44" s="41" t="s">
        <v>27</v>
      </c>
      <c r="C44" s="6">
        <v>10</v>
      </c>
      <c r="D44" s="41">
        <v>24</v>
      </c>
      <c r="E44" s="6">
        <f>D44*C44</f>
        <v>240</v>
      </c>
      <c r="F44" s="5">
        <v>24</v>
      </c>
      <c r="G44" s="6">
        <f>(C44*F44)</f>
        <v>240</v>
      </c>
      <c r="H44" s="5">
        <v>24</v>
      </c>
      <c r="I44" s="6">
        <f>(C44*H44)</f>
        <v>240</v>
      </c>
      <c r="J44" s="5">
        <v>24</v>
      </c>
      <c r="K44" s="6">
        <f>(J44*C44)</f>
        <v>240</v>
      </c>
      <c r="L44" s="61">
        <v>24</v>
      </c>
      <c r="M44" s="6">
        <f>L44*C44</f>
        <v>240</v>
      </c>
      <c r="N44" s="44">
        <f t="shared" si="21"/>
        <v>120</v>
      </c>
      <c r="O44" s="6">
        <f t="shared" si="22"/>
        <v>1200</v>
      </c>
      <c r="P44" s="92">
        <v>376.58873372038283</v>
      </c>
    </row>
    <row r="45" spans="1:16" ht="15.75" customHeight="1" x14ac:dyDescent="0.2">
      <c r="A45" s="27" t="s">
        <v>38</v>
      </c>
      <c r="B45" s="28" t="s">
        <v>23</v>
      </c>
      <c r="C45" s="29"/>
      <c r="D45" s="29"/>
      <c r="E45" s="30">
        <f>SUM(E31:E44)</f>
        <v>3890</v>
      </c>
      <c r="F45" s="28"/>
      <c r="G45" s="50">
        <f>SUM(G29:G44)</f>
        <v>3180</v>
      </c>
      <c r="H45" s="28"/>
      <c r="I45" s="50">
        <f>SUM(I29:I44)</f>
        <v>2020</v>
      </c>
      <c r="J45" s="28"/>
      <c r="K45" s="50">
        <f>SUM(K28:K44)</f>
        <v>1940</v>
      </c>
      <c r="L45" s="50"/>
      <c r="M45" s="50">
        <f>SUM(M28:M44)</f>
        <v>1940</v>
      </c>
      <c r="N45" s="28"/>
      <c r="O45" s="30">
        <f>SUM(O28:O44)</f>
        <v>13520</v>
      </c>
      <c r="P45" s="118">
        <v>4242.8</v>
      </c>
    </row>
    <row r="46" spans="1:16" s="17" customFormat="1" ht="15" customHeight="1" x14ac:dyDescent="0.2">
      <c r="A46" s="124"/>
      <c r="B46" s="125"/>
      <c r="C46" s="126"/>
      <c r="D46" s="126"/>
      <c r="E46" s="127"/>
      <c r="F46" s="125"/>
      <c r="G46" s="128"/>
      <c r="H46" s="125"/>
      <c r="I46" s="128"/>
      <c r="J46" s="125"/>
      <c r="K46" s="128"/>
      <c r="L46" s="128"/>
      <c r="M46" s="128"/>
      <c r="N46" s="125"/>
      <c r="O46" s="129"/>
      <c r="P46" s="130"/>
    </row>
    <row r="47" spans="1:16" ht="17.25" customHeight="1" x14ac:dyDescent="0.2">
      <c r="A47" s="101" t="s">
        <v>52</v>
      </c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16">
        <v>4277.2</v>
      </c>
      <c r="P47" s="117">
        <v>1342.3</v>
      </c>
    </row>
    <row r="48" spans="1:16" s="17" customFormat="1" ht="14.25" customHeight="1" x14ac:dyDescent="0.2">
      <c r="A48" s="131"/>
      <c r="B48" s="132"/>
      <c r="C48" s="132"/>
      <c r="D48" s="132"/>
      <c r="E48" s="132"/>
      <c r="F48" s="132"/>
      <c r="G48" s="132"/>
      <c r="H48" s="132"/>
      <c r="I48" s="132"/>
      <c r="J48" s="132"/>
      <c r="K48" s="132"/>
      <c r="L48" s="132"/>
      <c r="M48" s="132"/>
      <c r="N48" s="132"/>
      <c r="O48" s="129"/>
      <c r="P48" s="133"/>
    </row>
    <row r="49" spans="1:23" ht="15.75" x14ac:dyDescent="0.25">
      <c r="A49" s="121" t="s">
        <v>53</v>
      </c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3"/>
      <c r="O49" s="119">
        <v>25663.200000000001</v>
      </c>
      <c r="P49" s="120">
        <v>8053.6</v>
      </c>
    </row>
    <row r="50" spans="1:23" x14ac:dyDescent="0.2">
      <c r="A50" s="2"/>
      <c r="B50" s="2"/>
      <c r="C50" s="2"/>
      <c r="D50" s="51"/>
      <c r="E50" s="51"/>
      <c r="F50" s="2"/>
      <c r="G50" s="2"/>
      <c r="H50" s="2"/>
      <c r="I50" s="2"/>
      <c r="J50" s="2"/>
      <c r="K50" s="52"/>
      <c r="L50" s="52"/>
      <c r="M50" s="52"/>
      <c r="N50" s="2"/>
      <c r="O50" s="2"/>
    </row>
    <row r="51" spans="1:23" x14ac:dyDescent="0.2">
      <c r="A51" s="3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23" x14ac:dyDescent="0.2">
      <c r="A52" s="134" t="s">
        <v>60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23" x14ac:dyDescent="0.2">
      <c r="A53" s="134" t="s">
        <v>61</v>
      </c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107"/>
      <c r="R53" s="107"/>
      <c r="S53" s="107"/>
      <c r="T53" s="108"/>
      <c r="U53" s="108"/>
      <c r="V53" s="108"/>
      <c r="W53" s="108"/>
    </row>
    <row r="54" spans="1:23" x14ac:dyDescent="0.2">
      <c r="A54" s="134" t="s">
        <v>62</v>
      </c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107"/>
      <c r="R54" s="107"/>
      <c r="S54" s="107"/>
      <c r="T54" s="108"/>
      <c r="U54" s="108"/>
      <c r="V54" s="108"/>
      <c r="W54" s="108"/>
    </row>
    <row r="55" spans="1:23" ht="14.25" x14ac:dyDescent="0.2">
      <c r="A55" s="135" t="s">
        <v>63</v>
      </c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108"/>
      <c r="R55" s="108"/>
      <c r="S55" s="108"/>
      <c r="T55" s="108"/>
      <c r="U55" s="108"/>
      <c r="V55" s="108"/>
      <c r="W55" s="108"/>
    </row>
    <row r="56" spans="1:23" ht="14.25" x14ac:dyDescent="0.2">
      <c r="A56" s="135" t="s">
        <v>64</v>
      </c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108"/>
      <c r="R56" s="108"/>
      <c r="S56" s="108"/>
      <c r="T56" s="108"/>
      <c r="U56" s="108"/>
      <c r="V56" s="108"/>
      <c r="W56" s="108"/>
    </row>
    <row r="57" spans="1:23" ht="14.25" x14ac:dyDescent="0.2">
      <c r="A57" s="135" t="s">
        <v>65</v>
      </c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108"/>
      <c r="R57" s="108"/>
      <c r="S57" s="108"/>
      <c r="T57" s="108"/>
      <c r="U57" s="108"/>
      <c r="V57" s="108"/>
      <c r="W57" s="108"/>
    </row>
    <row r="58" spans="1:23" ht="14.25" x14ac:dyDescent="0.2">
      <c r="A58" s="135" t="s">
        <v>66</v>
      </c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108"/>
      <c r="R58" s="108"/>
      <c r="S58" s="108"/>
      <c r="T58" s="108"/>
      <c r="U58" s="108"/>
      <c r="V58" s="108"/>
      <c r="W58" s="108"/>
    </row>
    <row r="59" spans="1:23" ht="14.25" x14ac:dyDescent="0.2">
      <c r="A59" s="135" t="s">
        <v>67</v>
      </c>
    </row>
    <row r="60" spans="1:23" ht="14.25" x14ac:dyDescent="0.2">
      <c r="A60" s="135" t="s">
        <v>68</v>
      </c>
    </row>
    <row r="61" spans="1:23" ht="14.25" x14ac:dyDescent="0.2">
      <c r="A61" s="135" t="s">
        <v>69</v>
      </c>
    </row>
    <row r="62" spans="1:23" ht="14.25" x14ac:dyDescent="0.2">
      <c r="A62" s="135" t="s">
        <v>70</v>
      </c>
    </row>
    <row r="63" spans="1:23" ht="14.25" x14ac:dyDescent="0.2">
      <c r="A63" s="135" t="s">
        <v>71</v>
      </c>
    </row>
    <row r="64" spans="1:23" ht="14.25" x14ac:dyDescent="0.2">
      <c r="A64" s="135" t="s">
        <v>72</v>
      </c>
    </row>
  </sheetData>
  <mergeCells count="24">
    <mergeCell ref="P8:P9"/>
    <mergeCell ref="N6:P7"/>
    <mergeCell ref="A10:P10"/>
    <mergeCell ref="A27:P27"/>
    <mergeCell ref="A1:P1"/>
    <mergeCell ref="A4:O4"/>
    <mergeCell ref="A2:O2"/>
    <mergeCell ref="A3:O3"/>
    <mergeCell ref="A6:A9"/>
    <mergeCell ref="B6:B9"/>
    <mergeCell ref="C6:C9"/>
    <mergeCell ref="D6:M6"/>
    <mergeCell ref="D7:E8"/>
    <mergeCell ref="F7:M7"/>
    <mergeCell ref="F8:G8"/>
    <mergeCell ref="H8:I8"/>
    <mergeCell ref="J8:K8"/>
    <mergeCell ref="L8:M8"/>
    <mergeCell ref="N8:N9"/>
    <mergeCell ref="O8:O9"/>
    <mergeCell ref="A49:N49"/>
    <mergeCell ref="A13:O13"/>
    <mergeCell ref="A19:O19"/>
    <mergeCell ref="A47:N47"/>
  </mergeCells>
  <pageMargins left="0.25" right="0.25" top="0.75" bottom="0.75" header="0.3" footer="0.3"/>
  <pageSetup paperSize="9" scale="70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tabela de custos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Frederico Pereira Pinto</dc:creator>
  <cp:lastModifiedBy>Schirley Aparecida Costalonga</cp:lastModifiedBy>
  <cp:lastPrinted>2017-07-20T18:10:19Z</cp:lastPrinted>
  <dcterms:created xsi:type="dcterms:W3CDTF">2015-09-30T17:33:17Z</dcterms:created>
  <dcterms:modified xsi:type="dcterms:W3CDTF">2017-07-20T18:57:31Z</dcterms:modified>
</cp:coreProperties>
</file>